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statoilsrm-my.sharepoint.com/personal/krgb_equinor_com/Documents/Documents/Eget/speider/Årsmøte25/"/>
    </mc:Choice>
  </mc:AlternateContent>
  <xr:revisionPtr revIDLastSave="139" documentId="8_{BCEF6065-8471-4293-851B-EFA128B1F46F}" xr6:coauthVersionLast="47" xr6:coauthVersionMax="47" xr10:uidLastSave="{953DC50D-4251-44B5-92EB-6CA74F3555ED}"/>
  <bookViews>
    <workbookView xWindow="29025" yWindow="780" windowWidth="22155" windowHeight="14385" tabRatio="716" xr2:uid="{00000000-000D-0000-FFFF-FFFF00000000}"/>
  </bookViews>
  <sheets>
    <sheet name="Budsjett 2025" sheetId="5" r:id="rId1"/>
    <sheet name="Resultatregnskap" sheetId="1" state="hidden" r:id="rId2"/>
    <sheet name="BankbevegelserDrift" sheetId="2" state="hidden" r:id="rId3"/>
    <sheet name="Kostnader2025" sheetId="13" r:id="rId4"/>
    <sheet name="BankbevegelserForening" sheetId="14" r:id="rId5"/>
    <sheet name="BankbevelgelserKapital" sheetId="4" r:id="rId6"/>
    <sheet name="BankbevegelserRover" sheetId="6" r:id="rId7"/>
    <sheet name="BankbevegelserLeir" sheetId="16" r:id="rId8"/>
    <sheet name="Resultatregnskap2024" sheetId="11" r:id="rId9"/>
    <sheet name="Beskrivelse" sheetId="15" r:id="rId10"/>
  </sheets>
  <definedNames>
    <definedName name="_xlnm._FilterDatabase" localSheetId="2" hidden="1">BankbevegelserDrift!$D$1:$D$280</definedName>
    <definedName name="_xlnm._FilterDatabase" localSheetId="4" hidden="1">BankbevegelserForening!$T$1:$T$200</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11" l="1"/>
  <c r="F21" i="11"/>
  <c r="D19" i="5"/>
  <c r="D18" i="5"/>
  <c r="D17" i="5"/>
  <c r="D16" i="5"/>
  <c r="F15" i="11" s="1"/>
  <c r="F18" i="5"/>
  <c r="D14" i="5"/>
  <c r="E4" i="5"/>
  <c r="F22" i="11" s="1"/>
  <c r="E5" i="5"/>
  <c r="E6" i="5"/>
  <c r="F23" i="11" s="1"/>
  <c r="D6" i="5"/>
  <c r="E7" i="5"/>
  <c r="F24" i="11" s="1"/>
  <c r="D7" i="5"/>
  <c r="F13" i="11" s="1"/>
  <c r="E8" i="5"/>
  <c r="F25" i="11" s="1"/>
  <c r="D8" i="5"/>
  <c r="F12" i="11" s="1"/>
  <c r="E9" i="5"/>
  <c r="F29" i="11" s="1"/>
  <c r="D9" i="5"/>
  <c r="F11" i="11" s="1"/>
  <c r="E10" i="5"/>
  <c r="F27" i="11" s="1"/>
  <c r="D10" i="5"/>
  <c r="F10" i="11" s="1"/>
  <c r="E11" i="5"/>
  <c r="F26" i="11" s="1"/>
  <c r="D11" i="5"/>
  <c r="F9" i="11" s="1"/>
  <c r="E12" i="5"/>
  <c r="E13" i="5"/>
  <c r="F30" i="11" s="1"/>
  <c r="D13" i="5"/>
  <c r="D197" i="14"/>
  <c r="D196" i="14"/>
  <c r="E16" i="11"/>
  <c r="C16" i="11"/>
  <c r="E12" i="13"/>
  <c r="E45" i="13"/>
  <c r="J13" i="5" s="1"/>
  <c r="E53" i="13"/>
  <c r="J8" i="5" s="1"/>
  <c r="E48" i="13"/>
  <c r="E63" i="13"/>
  <c r="F14" i="11" l="1"/>
  <c r="F16" i="11" s="1"/>
  <c r="F10" i="5"/>
  <c r="E56" i="13"/>
  <c r="J9" i="5" s="1"/>
  <c r="E59" i="13"/>
  <c r="J7" i="5"/>
  <c r="J6" i="5"/>
  <c r="E9" i="13"/>
  <c r="J4" i="5" s="1"/>
  <c r="E4" i="13"/>
  <c r="J5" i="5" s="1"/>
  <c r="E62" i="13" l="1"/>
  <c r="E64" i="13" s="1"/>
  <c r="J12" i="5"/>
  <c r="F12" i="5"/>
  <c r="F13" i="5" l="1"/>
  <c r="E31" i="11"/>
  <c r="D31" i="11"/>
  <c r="C31" i="11"/>
  <c r="C35" i="11" l="1"/>
  <c r="D35" i="11"/>
  <c r="E35" i="11"/>
  <c r="F16" i="1"/>
  <c r="E18" i="1"/>
  <c r="D37" i="1"/>
  <c r="C37" i="1"/>
  <c r="D18" i="1"/>
  <c r="C18" i="1"/>
  <c r="F26" i="1" l="1"/>
  <c r="F11" i="1"/>
  <c r="F24" i="1"/>
  <c r="E20" i="5"/>
  <c r="F28" i="1"/>
  <c r="F14" i="1"/>
  <c r="F29" i="1"/>
  <c r="F12" i="1"/>
  <c r="F25" i="1"/>
  <c r="F31" i="1"/>
  <c r="F27" i="1"/>
  <c r="D20" i="5"/>
  <c r="F15" i="1"/>
  <c r="F30" i="1"/>
  <c r="F13" i="1"/>
  <c r="I20" i="5"/>
  <c r="J20" i="5"/>
  <c r="F18" i="1" l="1"/>
  <c r="F31" i="11"/>
  <c r="I21" i="5"/>
  <c r="F35" i="11" l="1"/>
  <c r="F4" i="5"/>
  <c r="F6" i="5"/>
  <c r="F5" i="5"/>
  <c r="F17" i="5"/>
  <c r="F16" i="5"/>
  <c r="F19" i="5"/>
  <c r="F11" i="5"/>
  <c r="C33" i="1"/>
  <c r="E33" i="1"/>
  <c r="E37" i="1" s="1"/>
  <c r="D33" i="1"/>
  <c r="F7" i="5" l="1"/>
  <c r="F9" i="5"/>
  <c r="F8" i="5"/>
  <c r="F33" i="1" l="1"/>
  <c r="F37" i="1" s="1"/>
  <c r="F2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tc={87457B2F-C64C-B74E-94A7-4F76363BA825}</author>
    <author>tc={E7447CDD-02C9-244A-BE0D-101D60CE4488}</author>
  </authors>
  <commentList>
    <comment ref="D43" authorId="0" shapeId="0" xr:uid="{87457B2F-C64C-B74E-94A7-4F76363BA825}">
      <text>
        <t>[Threaded comment]
Your version of Excel allows you to read this threaded comment; however, any edits to it will get removed if the file is opened in a newer version of Excel. Learn more: https://go.microsoft.com/fwlink/?linkid=870924
Comment:
    Mat til speidermøte.  (bålmat audun/torstein</t>
      </text>
    </comment>
    <comment ref="D46" authorId="1" shapeId="0" xr:uid="{E7447CDD-02C9-244A-BE0D-101D60CE4488}">
      <text>
        <t>[Threaded comment]
Your version of Excel allows you to read this threaded comment; however, any edits to it will get removed if the file is opened in a newer version of Excel. Learn more: https://go.microsoft.com/fwlink/?linkid=870924
Comment:
    Aspiranttur</t>
      </text>
    </comment>
  </commentList>
</comments>
</file>

<file path=xl/sharedStrings.xml><?xml version="1.0" encoding="utf-8"?>
<sst xmlns="http://schemas.openxmlformats.org/spreadsheetml/2006/main" count="4385" uniqueCount="1478">
  <si>
    <t>INNTEKTER</t>
  </si>
  <si>
    <t>Note</t>
  </si>
  <si>
    <t>Budsjett 2019</t>
  </si>
  <si>
    <t>Resultat 2019</t>
  </si>
  <si>
    <t>Driftsinntekter</t>
  </si>
  <si>
    <t xml:space="preserve">    Lotteri og dugnadsinntekter</t>
  </si>
  <si>
    <t xml:space="preserve">    Gaver og støtte</t>
  </si>
  <si>
    <t xml:space="preserve">    Kontigenter og leir</t>
  </si>
  <si>
    <t xml:space="preserve">    Tur og aktiviteter</t>
  </si>
  <si>
    <t xml:space="preserve">    Andre inntekter</t>
  </si>
  <si>
    <t xml:space="preserve">    Renteinntekter</t>
  </si>
  <si>
    <t>Sum drifts- og finansinntekter</t>
  </si>
  <si>
    <t>UTGIFTER</t>
  </si>
  <si>
    <t>Driftskostnader</t>
  </si>
  <si>
    <t xml:space="preserve">    Brygge</t>
  </si>
  <si>
    <t xml:space="preserve">    Speiderhuset</t>
  </si>
  <si>
    <t xml:space="preserve">    Vedlikehold av båtmateriell, Pontos / Pioner / Kaldor</t>
  </si>
  <si>
    <t xml:space="preserve">    Forsikringspremier</t>
  </si>
  <si>
    <t xml:space="preserve">    Andre utgifter (diverse)</t>
  </si>
  <si>
    <t>Sum driftskostnader</t>
  </si>
  <si>
    <t>RESULTAT</t>
  </si>
  <si>
    <t>Driftsresultat</t>
  </si>
  <si>
    <t>PROSJEKT</t>
  </si>
  <si>
    <t>Brukes til</t>
  </si>
  <si>
    <t>Inntekt</t>
  </si>
  <si>
    <t>Utgift</t>
  </si>
  <si>
    <t>Kommentar</t>
  </si>
  <si>
    <t>BRYGGE</t>
  </si>
  <si>
    <t>HUS</t>
  </si>
  <si>
    <t>Brukes til inn- og utbetalinger i forbindelse med turer, leire og andre arrangement</t>
  </si>
  <si>
    <t>NSF</t>
  </si>
  <si>
    <t>Inn- og utbetaling av kontigent til forbundet. Kontingent refusjon</t>
  </si>
  <si>
    <t>TILSKUDD OG GAVER</t>
  </si>
  <si>
    <t>ANDRE</t>
  </si>
  <si>
    <t>LOTTERI OG DUGNAD</t>
  </si>
  <si>
    <t>Inntekter og utgifter til lotteri og dugnad</t>
  </si>
  <si>
    <t>FORSIKRING</t>
  </si>
  <si>
    <t>Utgifter til forsikring på materiell</t>
  </si>
  <si>
    <t>OVERFØRING DRIFT</t>
  </si>
  <si>
    <t>Brukes til internoverføring mellom konto. Skal bli 0 ved årsslutt.</t>
  </si>
  <si>
    <t>OVERFØRING KAPITAL</t>
  </si>
  <si>
    <t>RENTE</t>
  </si>
  <si>
    <t>Rente inntekter / utgifter kapitalkonto</t>
  </si>
  <si>
    <t>Rente inntekter / utgifter driftkonto</t>
  </si>
  <si>
    <t>Rente inntekter / utgifter roverkonto</t>
  </si>
  <si>
    <t>Sum inntekter / utgifter alle konto</t>
  </si>
  <si>
    <t>Sum budsjett overskudd/underskudd</t>
  </si>
  <si>
    <t>Positivt tall gir overskudd, negativt gir underskudd</t>
  </si>
  <si>
    <t>Budsjett 2020</t>
  </si>
  <si>
    <t>Resultat 2020</t>
  </si>
  <si>
    <t>RESULTATREGNSKAP 2020</t>
  </si>
  <si>
    <t>Kontor- og driftskostnader. For eksempel kontor rekvisita, utstyr til møter, etc</t>
  </si>
  <si>
    <t>Gebyr</t>
  </si>
  <si>
    <t>Butikk-terminal varekjøp - NOR BUNKRING AS STOA 3 LANGESUND</t>
  </si>
  <si>
    <t>Overførsel strukturert fakturainformasjon - NORSK TIPPING AS</t>
  </si>
  <si>
    <t>DRIFT</t>
  </si>
  <si>
    <t xml:space="preserve">   Drift - og kontorkostnader</t>
  </si>
  <si>
    <t>Sum inntekter</t>
  </si>
  <si>
    <t>Sum kostnader</t>
  </si>
  <si>
    <t xml:space="preserve">    Investeringer fra tilskudd og gaver</t>
  </si>
  <si>
    <t xml:space="preserve">    Driftsinntekter</t>
  </si>
  <si>
    <t>BÅTER</t>
  </si>
  <si>
    <t>TUR OG LEIR</t>
  </si>
  <si>
    <t>Øvrige inn- og utbetalinger. For eksempel kontigenter, klær, etc</t>
  </si>
  <si>
    <t>Kostnader til vedlikehold av speiderhuset.</t>
  </si>
  <si>
    <t>Materiell, leie og strøm til brygga. Båthengere, etc</t>
  </si>
  <si>
    <t>Drift- og vedlikeholdsutgifter på båtene (Alle)</t>
  </si>
  <si>
    <t>Inntekter og utgifter i forbindelse med driftstilskudd og gaver. utbet av gavetildeling</t>
  </si>
  <si>
    <t xml:space="preserve">    Båter</t>
  </si>
  <si>
    <t xml:space="preserve">    Driftskostnader, gruppedrift</t>
  </si>
  <si>
    <t xml:space="preserve">    Tur, aktiviteter og leire</t>
  </si>
  <si>
    <t xml:space="preserve">    Kontigenter NSF</t>
  </si>
  <si>
    <t xml:space="preserve">    Lotteri- og dugnadsutgifter</t>
  </si>
  <si>
    <t xml:space="preserve">    Turer, aktiviteter og leire</t>
  </si>
  <si>
    <t>Budsjett 2023</t>
  </si>
  <si>
    <t>Diverse kostnader, kontormateriell, merker, møtemat, osv.</t>
  </si>
  <si>
    <t>Giro - Stian Nordberg Eriksen</t>
  </si>
  <si>
    <t>Giro - Marianne Fredriksen</t>
  </si>
  <si>
    <t>Forklaring til postene:</t>
  </si>
  <si>
    <t>Ansv.</t>
  </si>
  <si>
    <t>Oppussing i gangen? Gulvbelegg eller maling?</t>
  </si>
  <si>
    <t>Ansvarlig leder</t>
  </si>
  <si>
    <t>Kim Roar</t>
  </si>
  <si>
    <t>SPEIDERHUSET / MATERIELL</t>
  </si>
  <si>
    <t>DRIFTS- OG KONTORKOSTNADER</t>
  </si>
  <si>
    <t>KimR/Oddbjørn</t>
  </si>
  <si>
    <t>Betaling for ledere, leir</t>
  </si>
  <si>
    <t xml:space="preserve">Totalsum for planlagte utgifter: </t>
  </si>
  <si>
    <t>MEDLEMSKOSTNADER</t>
  </si>
  <si>
    <t>Kontigent ledere</t>
  </si>
  <si>
    <t>Resultat 2023</t>
  </si>
  <si>
    <t>Budsjett 2024</t>
  </si>
  <si>
    <t>Strøm på brygga (drift).</t>
  </si>
  <si>
    <t>Utført dato</t>
  </si>
  <si>
    <t>Beskrivelse</t>
  </si>
  <si>
    <t>Beløp</t>
  </si>
  <si>
    <t>Melding/KID/Fakt.nr</t>
  </si>
  <si>
    <t>Utb. 2000115 Vippsnr 105198</t>
  </si>
  <si>
    <t>06.12 PIZZABAKEREN ST HUBROVEGEN 6 PORSGRUNN</t>
  </si>
  <si>
    <t>06.12 EXTRA LANGESUND BAMBLEVEIEN  LANGESUND</t>
  </si>
  <si>
    <t>Til: LIF</t>
  </si>
  <si>
    <t>Til: LIF
Fakturanr 265</t>
  </si>
  <si>
    <t>Ekspedisjonsgebyr og andre gebyr</t>
  </si>
  <si>
    <t>Fra: SPOND AS Betalt: 01.12.23</t>
  </si>
  <si>
    <t>Fra: SPOND AS Betalt: 01.12.23
3
1. Langesund Sjo - speidergruppa-Spond C                      523,79
ashback-Cashback utbetaling november 202</t>
  </si>
  <si>
    <t>VAREKJØP                            3 TRANS(ER) TYPE 709</t>
  </si>
  <si>
    <t>Til: PAYEX NORGE AS</t>
  </si>
  <si>
    <t>Kont.ref 1/5-31/10-2023</t>
  </si>
  <si>
    <t>Til: Kim Roar Garstad-Berg</t>
  </si>
  <si>
    <t>Til: Kim Roar Garstad-Berg
Utlegg</t>
  </si>
  <si>
    <t>Til: Theodor Eidbo-hansen</t>
  </si>
  <si>
    <t>Til: Theodor Eidbo-hansen
utlegg for speideren</t>
  </si>
  <si>
    <t>Utb. 2000114 Vippsnr 105198</t>
  </si>
  <si>
    <t>08.11 KIWI 566 GRASMY TØNDERVEI 2  STATHELLE</t>
  </si>
  <si>
    <t>Fra: SPAREBANKSTIFTELSEN DNB Betalt: 09.11.23</t>
  </si>
  <si>
    <t>Utb. 2000113 Vippsnr 105198</t>
  </si>
  <si>
    <t>Fra: SPAREBANKSTIFTELSEN SKAGERRAK - BAM</t>
  </si>
  <si>
    <t>31.10 572 EUROPRIS KJ BEDRIFTSVEGE SKIEN</t>
  </si>
  <si>
    <t>31.10 KIWI 358 BØLEVE BØLEVEGEN 12 SKIEN</t>
  </si>
  <si>
    <t>Fra: LANGESUND INTERNASJONALE SEILSKUTE</t>
  </si>
  <si>
    <t>Fra: LANGESUND INTERNASJONALE SEILSKUTE
Dugnad festival</t>
  </si>
  <si>
    <t>VAREKJØP                            8 TRANS(ER) TYPE 709</t>
  </si>
  <si>
    <t>VISA VAREKJØP                       2 TRANS(ER) TYPE 714</t>
  </si>
  <si>
    <t>Fra: SPOND AS Betalt: 30.10.23</t>
  </si>
  <si>
    <t>Fra: SPOND AS Betalt: 30.10.23
1 Langesund Sjo Ledere og Skippere-Spond                      501,62
 Cashback-Cashback utbetaling oktober 20
23</t>
  </si>
  <si>
    <t>28.10 REMA MOFLATA MARIBAKKANE  SKIEN</t>
  </si>
  <si>
    <t>25.10 KIWI 566 GRASMY TØNDERVEI 2  STATHELLE</t>
  </si>
  <si>
    <t>Frifond 2023</t>
  </si>
  <si>
    <t>21.10 BILTEMA AVD 213 KJØRBEKKDALE SKIEN</t>
  </si>
  <si>
    <t>21.10 ERIK T. NILSSEN KJØRBEKK SKIEN</t>
  </si>
  <si>
    <t>*1105 12.10 GBP 87.95 WALKERBAYSHOPUK Kurs: 13.6524</t>
  </si>
  <si>
    <t>Fra: Christina Holen Lunde Betalt: 12.10.23</t>
  </si>
  <si>
    <t>Fra: Christina Holen Lunde Betalt: 12.10.23
Alma og Ole Kristian Lunde Bjørkøya</t>
  </si>
  <si>
    <t>Til: KLARNA BANK AB</t>
  </si>
  <si>
    <t>Til: Speider-Sport As</t>
  </si>
  <si>
    <t>Til: Salmaker Brodering</t>
  </si>
  <si>
    <t>Til: Salmaker Brodering
Faktura 479</t>
  </si>
  <si>
    <t>29.09 EXTRA LANGESUND BAMBLEVEIEN  LANGESUND</t>
  </si>
  <si>
    <t>*1105 30.09 NOK 380.00 ZETTLE_*KRAGERO HAVNEV Kurs: 1.0000</t>
  </si>
  <si>
    <t>30.09 FRITHJOF JOHNSE P.A. HEUCHGT KRAGERØ</t>
  </si>
  <si>
    <t>01.10 NOR BUNKRING AS STOA 3 LANGESUND</t>
  </si>
  <si>
    <t>30.09 KIWI 553 KRAGER YTRE STRANDV KRAGERØ</t>
  </si>
  <si>
    <t>VAREKJØP                            2 TRANS(ER) TYPE 709</t>
  </si>
  <si>
    <t>Til: NorBunkring</t>
  </si>
  <si>
    <t>Til: NorBunkring
Fakturanr 24102</t>
  </si>
  <si>
    <t>20.09 NOR BUNKRING AS STOA 3 LANGESUND</t>
  </si>
  <si>
    <t>Til: TEG Seil</t>
  </si>
  <si>
    <t>Til: TEG Seil
Fakturanr 52005</t>
  </si>
  <si>
    <t>Fra: Tony Andre Bogen Heitmann Betalt: 15.09.23</t>
  </si>
  <si>
    <t>Fra: Tony Andre Bogen Heitmann Betalt: 15.09.23
Fakturanummer 72, deltakelse Bjørkøya Ulrik Bogen Heitmann</t>
  </si>
  <si>
    <t>13.09 EXTRA LANGESUND BAMBLEVEIEN  LANGESUND</t>
  </si>
  <si>
    <t>Fra: Ida Olsen Betalt: 11.09.23</t>
  </si>
  <si>
    <t>Fra: Ida Olsen Betalt: 11.09.23
Fakturanummer 69</t>
  </si>
  <si>
    <t>Fra: Øyvind Nordberg Eriksen Betalt: 08.09.23</t>
  </si>
  <si>
    <t>Fra: Øyvind Nordberg Eriksen Betalt: 08.09.23
Fakturanr 76</t>
  </si>
  <si>
    <t>Fra: Stian Nordberg Eriksen Betalt: 08.09.23</t>
  </si>
  <si>
    <t>Fra: Stian Nordberg Eriksen Betalt: 08.09.23
Bjørkøya Mikkel og Lene Fakturanummer 70</t>
  </si>
  <si>
    <t>Fra: NORSK TIPPING AS Betalt: 07.09.23</t>
  </si>
  <si>
    <t>Fra: Lise Andersen Betalt: 07.09.23</t>
  </si>
  <si>
    <t>Fra: Lise Andersen Betalt: 07.09.23
Faktura 62</t>
  </si>
  <si>
    <t>Fra: KRISTIN KOLBU Betalt: 06.09.23</t>
  </si>
  <si>
    <t>Fra: KRISTIN KOLBU Betalt: 06.09.23
71</t>
  </si>
  <si>
    <t>Gebyrer Nettbank bedrift</t>
  </si>
  <si>
    <t>Til: Stathelle Marina Drift AS</t>
  </si>
  <si>
    <t>Fra: Laila Myrland Betalt: 31.08.23</t>
  </si>
  <si>
    <t>Fra: Laila Myrland Betalt: 31.08.23
Fakturanr 63. Bjørkøyatur Helene Myrland Eriksen</t>
  </si>
  <si>
    <t>Fra: Marta Dorota Rafalska Betalt: 31.08.23</t>
  </si>
  <si>
    <t>Fra: Marta Dorota Rafalska Betalt: 31.08.23
faktura nummer 75</t>
  </si>
  <si>
    <t>*1105 30.08 GBP 52.95 WALKERBAYSHOPUK Kurs: 13.8518</t>
  </si>
  <si>
    <t>30.08 NOR BUNKRING AS STOA 3 LANGESUND</t>
  </si>
  <si>
    <t>VAREKJØP                           12 TRANS(ER) TYPE 709</t>
  </si>
  <si>
    <t>Fra: Gro Formo Thorsen Betalt: 29.08.23</t>
  </si>
  <si>
    <t>Fra: Gro Formo Thorsen Betalt: 29.08.23
Fakturanummer 58</t>
  </si>
  <si>
    <t>Fra: Linda Apeland Betalt: 29.08.23</t>
  </si>
  <si>
    <t>Fra: Linda Apeland Betalt: 29.08.23
Fakturanr 61.   Julie Pedersen</t>
  </si>
  <si>
    <t>Fra: Tonje Rønning Arnesen Betalt: 29.08.23</t>
  </si>
  <si>
    <t>Fra: Tonje Rønning Arnesen Betalt: 29.08.23
Fakturanr 67</t>
  </si>
  <si>
    <t>25.08 NOR BUNKRING AS STOA 3 LANGESUND</t>
  </si>
  <si>
    <t>Fra: Lars-Erik Jensen Betalt: 28.08.23</t>
  </si>
  <si>
    <t>Fra: Lars-Erik Jensen Betalt: 28.08.23
Oliver jensen</t>
  </si>
  <si>
    <t>Til: Kristin Beate Garstad-Berg</t>
  </si>
  <si>
    <t>Til: Kristin Beate Garstad-Berg
Utlegg for speidergruppa</t>
  </si>
  <si>
    <t>25.08 KIWI 566 GRASMY TØNDERVEI 2  STATHELLE</t>
  </si>
  <si>
    <t>24.08 EXTRA LANGESUND BAMBLEVEIEN  LANGESUND</t>
  </si>
  <si>
    <t>24.08 SPAR KJØRBEKK KJØRBEKKVEGE SKIEN</t>
  </si>
  <si>
    <t>Fra: SPOND AS Betalt: 15.08.23</t>
  </si>
  <si>
    <t>Fra: SPOND AS Betalt: 15.08.23
ashback-Cashback utbetaling July 2023
1. Langesund Sjo - speidergruppa-Spond C                      611,24</t>
  </si>
  <si>
    <t>Til: NorBunkring
Faktura 23991</t>
  </si>
  <si>
    <t>Til: NorBunkring
Fakturanr 23659</t>
  </si>
  <si>
    <t>*1105 04.08 NOK 500.00 Zettle_*Risor Seilforenin Kurs: 1.0000</t>
  </si>
  <si>
    <t>04.08 ESSO MARINA GALEIODDVN.  KRAGERØ</t>
  </si>
  <si>
    <t>04.08 KIWI 553 KRAGER YTRE STRANDV KRAGERØ</t>
  </si>
  <si>
    <t>03.08 EXTRA LANGESUND BAMBLEVEIEN  LANGESUND</t>
  </si>
  <si>
    <t>Fra: FILIAL AF BANKING CIRCLE Betalt: 03.08.23</t>
  </si>
  <si>
    <t>Fra: FILIAL AF BANKING CIRCLE Betalt: 03.08.23
STRIPE Spond AS Y3L5G4</t>
  </si>
  <si>
    <t>03.08 SPAR KJØRBEKK KJØRBEKKVEGE SKIEN</t>
  </si>
  <si>
    <t>Fra: Ida Olsen Betalt: 03.08.23</t>
  </si>
  <si>
    <t>Fra: Ida Olsen Betalt: 03.08.23
Tokt Magnus Larsen</t>
  </si>
  <si>
    <t>Fra: Lars-Erik Jensen Betalt: 03.08.23</t>
  </si>
  <si>
    <t>Fra: Lars-Erik Jensen Betalt: 03.08.23
Oliver jensen tokt</t>
  </si>
  <si>
    <t>Fra: Christina Holen Lunde Betalt: 03.08.23</t>
  </si>
  <si>
    <t>Fra: Christina Holen Lunde Betalt: 03.08.23
Tokt Ole Kristian</t>
  </si>
  <si>
    <t>02.08 EXTRA LANGESUND BAMBLEVEIEN  LANGESUND</t>
  </si>
  <si>
    <t>Fra: Gro Formo Thorsen Betalt: 01.08.23</t>
  </si>
  <si>
    <t>Fra: Gro Formo Thorsen Betalt: 01.08.23
Halvor, tokt august 2023</t>
  </si>
  <si>
    <t>Fra: Stian Nordberg Eriksen Betalt: 31.07.23</t>
  </si>
  <si>
    <t>Fra: Stian Nordberg Eriksen Betalt: 31.07.23
Tokt Mikkel</t>
  </si>
  <si>
    <t>Fra: Lise Andersen Betalt: 31.07.23</t>
  </si>
  <si>
    <t>Fra: Lise Andersen Betalt: 31.07.23
Aleksander Lekman</t>
  </si>
  <si>
    <t>Fra: Elisabeth Løkke Hermansen Betalt: 31.07.23</t>
  </si>
  <si>
    <t>Fra: Elisabeth Løkke Hermansen Betalt: 31.07.23
Bet Jonas L. Hermansen tokt</t>
  </si>
  <si>
    <t>Fra: Sparebankstiftelsen Telemark Betalt: 07.07.23</t>
  </si>
  <si>
    <t>Fra: Sparebankstiftelsen Telemark Betalt: 07.07.23
Gave Sparebankstiftelsen Telemark</t>
  </si>
  <si>
    <t>Til: 1203.88.08247</t>
  </si>
  <si>
    <t>Til: 1203.88.08247
Betaling 2 for Walker Bay</t>
  </si>
  <si>
    <t>Til: Linda Kleiv</t>
  </si>
  <si>
    <t>Til: Linda Kleiv
Utlegg for speidergruppa</t>
  </si>
  <si>
    <t>Fra: BAMBLE KOMMUNE Betalt: 03.07.23</t>
  </si>
  <si>
    <t>Fra: BAMBLE KOMMUNE Betalt: 03.07.23
fakt.nr. 57, kundenr. 38                                    2.000,00</t>
  </si>
  <si>
    <t>VAREKJØP                            7 TRANS(ER) TYPE 709</t>
  </si>
  <si>
    <t>29.06 KIWI 437 RISING RISINGVEIEN  SKIEN</t>
  </si>
  <si>
    <t>Til: 1203.88.08247
Forskudd for Walker Bay etter avtale med kim Roar</t>
  </si>
  <si>
    <t>27.06 BEST HVITTINGFO GRAVDALSVEIE HVITTINGFOSS</t>
  </si>
  <si>
    <t>24.06 INTERSPORT HERK ULEFOSSVEGEN SKIEN</t>
  </si>
  <si>
    <t>Utb. 2000112 Vippsnr 105198</t>
  </si>
  <si>
    <t>25.06 EXTRA GRÅTENMOE TELEMARKSVN  SKIEN</t>
  </si>
  <si>
    <t>Fra: CHRISTINA HOLEN LUNDE Betalt: 23.06.23</t>
  </si>
  <si>
    <t>Fra: CHRISTINA HOLEN LUNDE Betalt: 23.06.23
Fakturanummer 45 Ole Kristian Lunde</t>
  </si>
  <si>
    <t>Fra: Audun Elvik Thorsen Betalt: 22.06.23</t>
  </si>
  <si>
    <t>Fra: Audun Elvik Thorsen Betalt: 22.06.23
Faktura nr 27</t>
  </si>
  <si>
    <t>Fra: Sven Ronny Mustad Betalt: 21.06.23</t>
  </si>
  <si>
    <t>Fra: Sven Ronny Mustad Betalt: 21.06.23
.</t>
  </si>
  <si>
    <t>Fra: Marianne Fredriksen Betalt: 21.06.23</t>
  </si>
  <si>
    <t>Fra: Marianne Fredriksen Betalt: 21.06.23
Sigrid Sjøstrøm kretsleir</t>
  </si>
  <si>
    <t>Fra: KRISTIN KOLBU Betalt: 21.06.23</t>
  </si>
  <si>
    <t>Fra: KRISTIN KOLBU Betalt: 21.06.23
52</t>
  </si>
  <si>
    <t>Fra: Stian Nordberg Eriksen Betalt: 20.06.23</t>
  </si>
  <si>
    <t>Fra: Stian Nordberg Eriksen Betalt: 20.06.23
Mikkel Rambekk Faktura 50 Kretsleir</t>
  </si>
  <si>
    <t>Fra: Lars-Erik Jensen Betalt: 19.06.23</t>
  </si>
  <si>
    <t>Fra: Lars-Erik Jensen Betalt: 19.06.23
Fakturanummer 48</t>
  </si>
  <si>
    <t>Fra: Lise Andersen Betalt: 16.06.23</t>
  </si>
  <si>
    <t>Fra: Lise Andersen Betalt: 16.06.23
Faktura nr 40</t>
  </si>
  <si>
    <t>Fra: Tony Andre Bogen Heitmann Betalt: 14.06.23</t>
  </si>
  <si>
    <t>Fra: Tony Andre Bogen Heitmann Betalt: 14.06.23
Fakturanummer 53</t>
  </si>
  <si>
    <t>Faktura nr 54</t>
  </si>
  <si>
    <t>14.06 432 EUROPRIS GR TØNDERVEIEN  STATHELLE</t>
  </si>
  <si>
    <t>Fra: Charlott Oshaug Betalt: 15.06.23</t>
  </si>
  <si>
    <t>Fra: Charlott Oshaug Betalt: 15.06.23
Fakturanr 28</t>
  </si>
  <si>
    <t>Fra: Ronny Wold Betalt: 14.06.23</t>
  </si>
  <si>
    <t>Fra: Ronny Wold Betalt: 14.06.23
Faktura nr 47</t>
  </si>
  <si>
    <t>Fra: Ida Olsen Betalt: 13.06.23</t>
  </si>
  <si>
    <t>Fra: Ida Olsen Betalt: 13.06.23
Fakturanummer 49</t>
  </si>
  <si>
    <t>Fra: Anna Christina Dalen Betalt: 08.06.23</t>
  </si>
  <si>
    <t>Fra: Anna Christina Dalen Betalt: 08.06.23
Faktura 56</t>
  </si>
  <si>
    <t>07.06 NOR BUNKRING AS STOA 3 LANGESUND</t>
  </si>
  <si>
    <t>Til: Arentz&amp;Amundsen</t>
  </si>
  <si>
    <t>Til: Arentz&amp;Amundsen
Fakturanr 222</t>
  </si>
  <si>
    <t>Til: KK MARINE AS</t>
  </si>
  <si>
    <t>Utb. 2000111 Vippsnr 105198</t>
  </si>
  <si>
    <t>Fra: Siv Elise Wingereid Betalt: 05.06.23</t>
  </si>
  <si>
    <t>Fra: Siv Elise Wingereid Betalt: 05.06.23
43 Emily W.Rasmussen leir</t>
  </si>
  <si>
    <t>Til: Grenland krets av nsf 2</t>
  </si>
  <si>
    <t>Til: Grenland krets av nsf 2
Faktura Kl 24</t>
  </si>
  <si>
    <t>Faktura 31</t>
  </si>
  <si>
    <t>31.05 BILTEMA AVD 213 KJØRBEKKDALE SKIEN</t>
  </si>
  <si>
    <t>VAREKJØP                            6 TRANS(ER) TYPE 709</t>
  </si>
  <si>
    <t>30.05 OBS BYGG SKIEN  BJØRNTVEDTVE SKIEN</t>
  </si>
  <si>
    <t>Fra: Anders Weholt Betalt: 30.05.23</t>
  </si>
  <si>
    <t>Fra: Anders Weholt Betalt: 30.05.23
Fakturanr 33</t>
  </si>
  <si>
    <t>Fra: Kåre Svendsen Betalt: 25.05.23</t>
  </si>
  <si>
    <t>Fra: Kåre Svendsen Betalt: 25.05.23
faktura nr 30</t>
  </si>
  <si>
    <t>Fra: Bamble Kommune</t>
  </si>
  <si>
    <t>Årspris kort</t>
  </si>
  <si>
    <t>Fra: Øyvind Nordberg Eriksen Betalt: 22.05.23</t>
  </si>
  <si>
    <t>Fra: Øyvind Nordberg Eriksen Betalt: 22.05.23
Fakturanr 42 kretsleir Helene
Fakturanr 42 kretsleir Helene
Fakturanr 42 kretsleir Helene</t>
  </si>
  <si>
    <t>STRAKSBETALING 20230522 22:29</t>
  </si>
  <si>
    <t>STRAKSBETALING 20230522 22:29
STRAKSBETALING
STRAKSBETALING
STRAKSBETALING</t>
  </si>
  <si>
    <t>Fra: Øyvind Nordberg Eriksen Betalt: 22.05.23
Fakturanr 34 kretsleir Marie
Fakturanr 34 kretsleir Marie
Fakturanr 34 kretsleir Marie</t>
  </si>
  <si>
    <t>Til: NorBunkring
Fakturanr 23517</t>
  </si>
  <si>
    <t>Fra: Linda Apeland Betalt: 22.05.23</t>
  </si>
  <si>
    <t>Fra: Linda Apeland Betalt: 22.05.23
Fakturanr. 39 Julie Pedersen</t>
  </si>
  <si>
    <t>Utb. 2000110 Vippsnr 105198</t>
  </si>
  <si>
    <t>Fra: Gry Gjerstad Betalt: 22.05.23</t>
  </si>
  <si>
    <t>Fra: Gry Gjerstad Betalt: 22.05.23
Fakturanr 41. Jonas GG</t>
  </si>
  <si>
    <t>13.05 BILTEMA AVD 213 KJØRBEKKDALE SKIEN</t>
  </si>
  <si>
    <t>12.05 O.P. SONDRESEN  PB 69, SENTR SKIEN</t>
  </si>
  <si>
    <t>Kont.ref 1/1-30/4-2023</t>
  </si>
  <si>
    <t>Fra: NORSK TIPPING AS Betalt: 08.05.23</t>
  </si>
  <si>
    <t>05.05 BILTEMA AVD 213 KJØRBEKKDALE SKIEN</t>
  </si>
  <si>
    <t>03.05 NOR BUNKRING AS STOA 3 LANGESUND</t>
  </si>
  <si>
    <t>28.04 BILTEMA AVD 213 KJØRBEKKDALE SKIEN</t>
  </si>
  <si>
    <t>27.04 EXTRA GRÅTENMOE TELEMARKSVN  SKIEN</t>
  </si>
  <si>
    <t>26.04 NOR BUNKRING AS STOA 3 LANGESUND</t>
  </si>
  <si>
    <t>24.04 NORD MARIN BEDRIFTSVN.1 SKIEN</t>
  </si>
  <si>
    <t>Fra: CHRISTINA HOLEN LUNDE Betalt: 24.04.23</t>
  </si>
  <si>
    <t>21.04 BILTEMA AVD 213 KJØRBEKKDALE SKIEN</t>
  </si>
  <si>
    <t>22.04 JOHN HAUGERUD KONGSHAVN LANGESUND</t>
  </si>
  <si>
    <t>22.04 EXTRA LANGESUND BAMBLEVEIEN  LANGESUND</t>
  </si>
  <si>
    <t>Varekjøp OBS BYGG SKIEN  BJØRNTVEDTVE SKIEN betal dato 2023-04-20</t>
  </si>
  <si>
    <t>Avtalegiro til TELENOR NORGE AS Betalingsdato 20-04-2023</t>
  </si>
  <si>
    <t>Gebyr
beløp +2,00
1 stk. BBS - AvtaleGiro á 3,00 NOK
1 stk. girokort m. kid á 3,00 NOK
beløp +2,00
1 stk. BBS - Varekjøp á 2,00 NOK
beløp +3,00
Gebyr fra den 01-04-2023 til den 20-04-2023
beløp +3,00
1 stk. BBS - Butikk-terminal varekjøp á 2,00 NOK
2 stk. girokort á 3,00 NOK
beløp +6,00</t>
  </si>
  <si>
    <t>Brygge: gjerde</t>
  </si>
  <si>
    <t>Brygge: gjerde
nbnk sinm 2023-03-30 Kim Roar Garstad-Berg
nbnk siun 2023-03-30 26019512678
nbnk ssag 2023-03-30 260181621096162</t>
  </si>
  <si>
    <t>Overføring - Gavetildeling SB1 Sørøst-Norge Betalingsdato: 18.04.2023</t>
  </si>
  <si>
    <t>Giroinnbetaling Skagerrak Sparebank Betalingsdato 17-04-2023</t>
  </si>
  <si>
    <t>Giroinnbetaling Skagerrak Sparebank Betalingsdato 17-04-2023
Gavetildeling Skagerrak Sparebank</t>
  </si>
  <si>
    <t>Varekjøp OBS BYGG SKIEN  BJØRNTVEDTVE SKIEN betal dato 2023-04-12</t>
  </si>
  <si>
    <t>BRYGGE; Materiell vårpuss</t>
  </si>
  <si>
    <t>BRYGGE; Materiell vårpuss
Utlegg speider
nbnk ssag 2023-04-12 260181621096162
nbnk siun 2023-04-12 26019512678
nbnk sinm 2023-04-12 Kim Roar Garstad-Berg</t>
  </si>
  <si>
    <t>Giro - Sara Iren Formo</t>
  </si>
  <si>
    <t>Giro - Sara Iren Formo
920114
incl dbrf 2023-04-12 920114
Lifjelltur Ingeborg Formo-Våreid</t>
  </si>
  <si>
    <t>BRYGGE: Maling</t>
  </si>
  <si>
    <t>BRYGGE: Maling
nbnk siun 2023-04-12 26019512678
nbnk sinm 2023-04-12 Kim Roar Garstad-Berg
nbnk ssag 2023-04-12 260181621096162
Utlegg speider</t>
  </si>
  <si>
    <t>Overføring - Oppgjør Sjøspeiderleir 2022 Betalingsdato: 11.04.2023</t>
  </si>
  <si>
    <t>Overføring - Oppgjør Sjøspeiderleir 2022 Betalingsdato: 11.04.2023
Oppgjør Sjøspeiderleir 2022</t>
  </si>
  <si>
    <t>Oppdrag fra Bamble Kommune Betalt dato 03-04-2023</t>
  </si>
  <si>
    <t>Gebyr
beløp +10,00
beløp +3,00
Gebyr fra den 01-03-2023 til den 31-03-2023
5 stk. BBS - Varekjøp á 2,00 NOK
1 stk. girokort m. kid á 3,00 NOK
5 stk. girokort á 3,00 NOK
beløp +15,00</t>
  </si>
  <si>
    <t>KONTOR: BHU</t>
  </si>
  <si>
    <t>KONTOR: BHU
nbnk sinm 2023-03-30 Kim Roar Garstad-Berg
nbnk siun 2023-03-30 26019512678
nbnk ssag 2023-03-30 260181621096162</t>
  </si>
  <si>
    <t>materiell: 1 hjelpsutstyr</t>
  </si>
  <si>
    <t>materiell: 1 hjelpsutstyr
nbnk ssag 2023-03-30 260181621096162
Giroinnbetaling 1. LANGESUND SJØSPEIDERGRUPPE Betalingsdato
nbnk siun 2023-03-30 26019512678
nbnk sinm 2023-03-30 Kim Roar Garstad-Berg</t>
  </si>
  <si>
    <t>BRYGGE: materiell</t>
  </si>
  <si>
    <t>BRYGGE: materiell
nbnk ssag 2023-03-30 260181621096162
Utlegg for speidergruppa
nbnk sinm 2023-03-30 Kim Roar Garstad-Berg
nbnk siun 2023-03-30 26019512678</t>
  </si>
  <si>
    <t>Overføring - Jim Robin Henriksen Betalingsdato: 27.03.2023</t>
  </si>
  <si>
    <t>Overføring - Jim Robin Henriksen Betalingsdato: 27.03.2023
.
incl dbrf 2023-03-28 686
686</t>
  </si>
  <si>
    <t>Giro - Pil Evelina Opland</t>
  </si>
  <si>
    <t>Giro - Pil Evelina Opland
30871005160
incl dbrf 2023-03-28 30871005160
Pil Evelina Opland</t>
  </si>
  <si>
    <t>Giro - Anna Christina Dalen</t>
  </si>
  <si>
    <t>Giro - Anna Christina Dalen
incl dbrf 2023-03-27 33408680001
33408680001
fakturanummer 12</t>
  </si>
  <si>
    <t>Giro - Marianne Fredriksen
incl dbrf 2023-03-27 33618220001
33618220001
Sigrid Sjøstrøm Lifjell</t>
  </si>
  <si>
    <t>Giro - Theresa Madsen Argren</t>
  </si>
  <si>
    <t>Giro - Theresa Madsen Argren
Faktura nr: 11 - Kunde nr: 22
incl dbrf 2023-03-27 841958
841958</t>
  </si>
  <si>
    <t>Overføring - Tom-Rune Jensen Betalingsdato: 20.03.2023</t>
  </si>
  <si>
    <t>Overføring - Tom-Rune Jensen Betalingsdato: 20.03.2023
2586
incl dbrf 2023-03-20 2586
Fakturanr 15</t>
  </si>
  <si>
    <t>TUR: Lifjell mars23</t>
  </si>
  <si>
    <t>TUR: Lifjell mars23
Leie av Speiderbo 10-12 mars23.
nbnk ssag 2023-03-14 260181621096162
nbnk sinm 2023-03-14 Kim Roar Garstad-Berg
nbnk siun 2023-03-14 26019512678</t>
  </si>
  <si>
    <t>Giroinnbetaling Linda Apeland Betalingsdato 11-03-2023</t>
  </si>
  <si>
    <t>Giroinnbetaling Linda Apeland Betalingsdato 11-03-2023
Fakturanr 17</t>
  </si>
  <si>
    <t>Giro - Lifjell Ida</t>
  </si>
  <si>
    <t>Giro - Lifjell Ida
incl dbrf 2023-03-13 30721013722
Lifjell Ida
30721013722</t>
  </si>
  <si>
    <t>Overføring  Iflg. melding nr. Lars-Erik Jensen Betalingsdato</t>
  </si>
  <si>
    <t>Overføring  Iflg. melding nr. Lars-Erik Jensen Betalingsdato
nbnk adty 2023-03-13 S
Faktura nr 7</t>
  </si>
  <si>
    <t>Varekjøp KIWI 564 BØ HELLANDVEGEN BØ I TELEMARK betal dato 2023-03-10</t>
  </si>
  <si>
    <t>Overføring  Iflg. melding nr. Tonje Rønning Arnesen Betalingsdato</t>
  </si>
  <si>
    <t>Overføring  Iflg. melding nr. Tonje Rønning Arnesen Betalingsdato
Faktura nr. 4
nbnk adty 2023-03-13 S</t>
  </si>
  <si>
    <t>Giro - Kristin Thomassen</t>
  </si>
  <si>
    <t>Giro - Kristin Thomassen
Speidertur Lifjell
incl dbrf 2023-03-13 960914
960914</t>
  </si>
  <si>
    <t>Varekjøp LIFJELL SKISENT HEGGELIVEIEN OSLO betal dato 2023-03-11</t>
  </si>
  <si>
    <t>Overføring - Sven Ronny Mustad Betalingsdato: 13.03.2023</t>
  </si>
  <si>
    <t>Overføring - Sven Ronny Mustad Betalingsdato: 13.03.2023
Faktura 8
incl dbrf 2023-03-13 7567
7567</t>
  </si>
  <si>
    <t>Overføring  Iflg. melding nr. Ida Olsen Betalingsdato</t>
  </si>
  <si>
    <t>Overføring  Iflg. melding nr. Ida Olsen Betalingsdato
Fakturanr. 9
nbnk adty 2023-03-13 S</t>
  </si>
  <si>
    <t>Giro - Stian Nordberg Eriksen
incl dbrf 2023-03-13 727117
727117
Faktura 10 - Mikkel Lifjell</t>
  </si>
  <si>
    <t>Overføring  Iflg. melding nr. Lise Andersen Betalingsdato</t>
  </si>
  <si>
    <t>Overføring  Iflg. melding nr. Lise Andersen Betalingsdato
Fakture 18
nbnk adty 2023-03-13 S</t>
  </si>
  <si>
    <t>Varekjøp KIWI 358 BØLEVE BØLEVEGEN 12 SKIEN betal dato 2023-03-09</t>
  </si>
  <si>
    <t>Varekjøp KIWI 567 KJØRBE KJØRBEKKDALE SKIEN betal dato 2023-03-09</t>
  </si>
  <si>
    <t>MATERIELL: Merker / speiderspo</t>
  </si>
  <si>
    <t>MATERIELL: Merker / speiderspo
nbnk ssag 2023-03-07 260181621096162
nbnk sinm 2023-03-07 Kim Roar Garstad-Berg
nbnk siun 2023-03-07 26019512678
Giroinnbetaling 1. LANGESUND SJØSPEIDERGRUPPE Betalingsdato</t>
  </si>
  <si>
    <t>NSF: Kontingent Thea</t>
  </si>
  <si>
    <t>NSF: Kontingent Thea
nbnk sinm 2023-03-07 Kim Roar Garstad-Berg
nbnk siun 2023-03-07 26019512678
nbnk ssag 2023-03-07 260181621096162
Refusjon medlemskontingent</t>
  </si>
  <si>
    <t>Overføring - SPOND AS Betalingsdato: 02.03.2023</t>
  </si>
  <si>
    <t>Overføring - SPOND AS Betalingsdato: 02.03.2023
883174
2023
1. Langesund Sjo - speidergruppa-Sp
ond C                      637,26
incl dbrf 2023-03-03 883174
ashback-Cashback utbetaling februar</t>
  </si>
  <si>
    <t>Gebyr
beløp +6,00
3 stk. BBS - Varekjøp á 2,00 NOK
beløp +36,00
Gebyr fra den 01-02-2023 til den 28-02-2023
12 stk. girokort m. kid á 3,00 NOK
1 stk. VISA varekjøp utland á 3,00 NOK
beløp +3,00</t>
  </si>
  <si>
    <t>Pontos: Redningsselsskapet</t>
  </si>
  <si>
    <t>Pontos: Redningsselsskapet
nbnk sinm 2023-02-16 Kim Roar Garstad-Berg
nbnk siun 2023-02-16 26019512678
nbnk ssag 2023-02-16 260181621096162</t>
  </si>
  <si>
    <t>BÅT: Småbåtregistret</t>
  </si>
  <si>
    <t>BÅT: Småbåtregistret
nbnk sinm 2023-02-16 Kim Roar Garstad-Berg
nbnk siun 2023-02-16 26019512678
nbnk ssag 2023-02-16 260181621096162</t>
  </si>
  <si>
    <t>Paracord.eu</t>
  </si>
  <si>
    <t>Overføring - Utb. 2000109 Vippsnr 105198 Betalingsdato: 20.02.2023</t>
  </si>
  <si>
    <t>Overføring - Utb. 2000109 Vippsnr 105198 Betalingsdato: 20.02.2023
incl dbrf 2023-02-20 12204763
12204763</t>
  </si>
  <si>
    <t>Kontigent Anette</t>
  </si>
  <si>
    <t>Kontigent Anette
nbnk ssag 2023-02-16 260181621096162
nbnk sinm 2023-02-16 Kim Roar Garstad-Berg
nbnk siun 2023-02-16 26019512678</t>
  </si>
  <si>
    <t>Kontigent Trude</t>
  </si>
  <si>
    <t>Kontigent Trude
nbnk siun 2023-02-16 26019512678
nbnk sinm 2023-02-16 Kim Roar Garstad-Berg
nbnk ssag 2023-02-16 260181621096162</t>
  </si>
  <si>
    <t>Kontigent Kim Roar</t>
  </si>
  <si>
    <t>Kontigent Kim Roar
nbnk siun 2023-02-16 26019512678
nbnk sinm 2023-02-16 Kim Roar Garstad-Berg
nbnk ssag 2023-02-16 260181621096162</t>
  </si>
  <si>
    <t>Kontigent Linda</t>
  </si>
  <si>
    <t>Kontigent Linda
nbnk sinm 2023-02-16 Kim Roar Garstad-Berg
nbnk ssag 2023-02-16 260181621096162
nbnk siun 2023-02-16 26019512678</t>
  </si>
  <si>
    <t>Kontigent Per Ivar</t>
  </si>
  <si>
    <t>Kontigent Per Ivar
nbnk ssag 2023-02-16 260181621096162
nbnk sinm 2023-02-16 Kim Roar Garstad-Berg
nbnk siun 2023-02-16 26019512678</t>
  </si>
  <si>
    <t>Kontigent Oddbjørn</t>
  </si>
  <si>
    <t>Kontigent Oddbjørn
nbnk ssag 2023-02-16 260181621096162
nbnk siun 2023-02-16 26019512678
nbnk sinm 2023-02-16 Kim Roar Garstad-Berg</t>
  </si>
  <si>
    <t>Varekjøp KIWI 566 GRASMY TØNDERVEI 2  STATHELLE betal dato 2023-02-15</t>
  </si>
  <si>
    <t>DRIFT: Fuglekasser småspeidere</t>
  </si>
  <si>
    <t>DRIFT: Fuglekasser småspeidere
nbnk ssag 2023-02-16 260181621096162
nbnk sinm 2023-02-16 Kim Roar Garstad-Berg
nbnk siun 2023-02-16 26019512678</t>
  </si>
  <si>
    <t>Kontigent Stian</t>
  </si>
  <si>
    <t>Kontigent Stian
nbnk sinm 2023-02-16 Kim Roar Garstad-Berg
nbnk siun 2023-02-16 26019512678
nbnk ssag 2023-02-16 260181621096162</t>
  </si>
  <si>
    <t>Kontigent Audun</t>
  </si>
  <si>
    <t>Kontigent Audun
nbnk ssag 2023-02-16 260181621096162
nbnk siun 2023-02-16 26019512678
nbnk sinm 2023-02-16 Kim Roar Garstad-Berg</t>
  </si>
  <si>
    <t>Varekjøp BAMBLE SVØMMEHA TØNDERVEIEN  STATHELLE betal dato 2023-02-14</t>
  </si>
  <si>
    <t>BRYGGE: Årlig leie</t>
  </si>
  <si>
    <t>BRYGGE: Årlig leie
nbnk sinm 2023-01-19 Kim Roar Garstad-Berg
nbnk siun 2023-01-19 26019512678
nbnk ssag 2023-01-19 260181621096162</t>
  </si>
  <si>
    <t>Overføring - TELENOR NORGE AS Betalingsdato: 09.02.2023</t>
  </si>
  <si>
    <t>Overføring - TELENOR NORGE AS Betalingsdato: 09.02.2023
588860066760246909
Tilgode kundekonto 5511358895
r: 5511358895, innb.dato: 04.01
incl dbrf 2023-02-09 588860066760246909
DEBETNOTA           493.61   Kunden</t>
  </si>
  <si>
    <t>Varekjøp BAMBLE SVØMMEHA TØNDERVEIEN  STATHELLE betal dato 2023-02-07</t>
  </si>
  <si>
    <t>Gebyr
Gebyr fra den 01-01-2023 til den 31-01-2023
beløp +9,00
1 stk. BBS - AvtaleGiro á 3,00 NOK
beløp +3,00
1 stk. VISA varekjøp innland á 2,00 NOK
beløp +2,00
2 stk. girokort á 3,00 NOK
2 stk. BBS - Varekjøp á 2,00 NOK
beløp +6,00
beløp +4,00
3 stk. girokort m. kid á 3,00 NOK</t>
  </si>
  <si>
    <t>BRYGGE: strøm</t>
  </si>
  <si>
    <t>BRYGGE: strøm
nbnk sinm 2023-01-19 Kim Roar Garstad-Berg
nbnk siun 2023-01-19 26019512678
nbnk ssag 2023-01-19 260181621096162</t>
  </si>
  <si>
    <t>Overføring - Utb. 2000108 Vippsnr 105198 Betalingsdato: 27.01.2023</t>
  </si>
  <si>
    <t>Overføring - Utb. 2000108 Vippsnr 105198 Betalingsdato: 27.01.2023
incl dbrf 2023-01-27 12203714
12203714</t>
  </si>
  <si>
    <t>Overføring - Utb. 2000107 Vippsnr 105198 Betalingsdato: 20.01.2023</t>
  </si>
  <si>
    <t>Overføring - Utb. 2000107 Vippsnr 105198 Betalingsdato: 20.01.2023
incl dbrf 2023-01-20 12203621
12203621</t>
  </si>
  <si>
    <t>DRIFT: Småspeiderovernatting</t>
  </si>
  <si>
    <t>DRIFT: Småspeiderovernatting
nbnk siun 2023-01-19 26019512678
nbnk ssag 2023-01-19 260181621096162
Utlegg for speidergruppa
nbnk sinm 2023-01-19 Kim Roar Garstad-Berg</t>
  </si>
  <si>
    <t>DRIFT: MØtemat årsmøte</t>
  </si>
  <si>
    <t>DRIFT: MØtemat årsmøte
nbnk sinm 2023-01-19 Kim Roar Garstad-Berg
nbnk siun 2023-01-19 26019512678
nbnk ssag 2023-01-19 260181621096162
Giroinnbetaling 1. LANGESUND SJØSPEIDERGRUPPE Betalingsdato</t>
  </si>
  <si>
    <t>Overføring - Utb. 2000106 Vippsnr 105198 Betalingsdato: 17.01.2023</t>
  </si>
  <si>
    <t>Overføring - Utb. 2000106 Vippsnr 105198 Betalingsdato: 17.01.2023
12203596
incl dbrf 2023-01-17 12203596</t>
  </si>
  <si>
    <t>Overføring - Utb. 2000105 Vippsnr 105198 Betalingsdato: 17.01.2023</t>
  </si>
  <si>
    <t>Overføring - Utb. 2000105 Vippsnr 105198 Betalingsdato: 17.01.2023
incl dbrf 2023-01-17 12203593
12203593</t>
  </si>
  <si>
    <t>Varekjøp EXTRA LANGESUND BAMBLEVEIEN  LANGESUND betal dato 2023-01-13</t>
  </si>
  <si>
    <t>SPEIDERSPORT.NO</t>
  </si>
  <si>
    <t>Overførsel strukturert fakturainformasjon - NORSK TIPPING AS
incl dbrf 2023-01-06 80089222541
80089222541</t>
  </si>
  <si>
    <t>Forsikring2023</t>
  </si>
  <si>
    <t>Forsikring2023
nbnk sinm 2023-01-04 Kim Roar Garstad-Berg
nbnk siun 2023-01-04 26019512678
nbnk ssag 2023-01-04 260181621096162</t>
  </si>
  <si>
    <t>PONTOS: VHF lisens</t>
  </si>
  <si>
    <t>PONTOS: VHF lisens
nbnk sinm 2023-01-04 Kim Roar Garstad-Berg
nbnk ssag 2023-01-04 260181621096162
nbnk siun 2023-01-04 26019512678</t>
  </si>
  <si>
    <t>Avtalegiro til TELENOR NORGE AS Betalingsdato 02-01-2023</t>
  </si>
  <si>
    <t>Bilag</t>
  </si>
  <si>
    <t>Melding/Kid/Faktura</t>
  </si>
  <si>
    <t>Kjøring ifm roverstevne</t>
  </si>
  <si>
    <t>Internett- hjemmesider</t>
  </si>
  <si>
    <t>Leie av klubbhus ifm juleavslutning</t>
  </si>
  <si>
    <t>NSF kontigentrefusjon</t>
  </si>
  <si>
    <t>Gavetilskudd nytt seil Pontos</t>
  </si>
  <si>
    <t>Gavetilskudd Sparebank</t>
  </si>
  <si>
    <t>Overskudd fra seilskutefestivalen</t>
  </si>
  <si>
    <t>Frifond</t>
  </si>
  <si>
    <t>Nytt seiltrekk til sjarmanda</t>
  </si>
  <si>
    <t>Pizza ifm juleavslutning</t>
  </si>
  <si>
    <t>Divrese utlegg</t>
  </si>
  <si>
    <t>Forskudd storseil pontos</t>
  </si>
  <si>
    <t>Ny påhengsmotor til Kaldor</t>
  </si>
  <si>
    <t>Tippemidler</t>
  </si>
  <si>
    <t>Nr</t>
  </si>
  <si>
    <t>Kategori / Post</t>
  </si>
  <si>
    <t>TUR</t>
  </si>
  <si>
    <t>innkjøp av bålpanne</t>
  </si>
  <si>
    <t>SPEIDERFLAGG</t>
  </si>
  <si>
    <t>Kjøp av Suzumar gmmijolle - utlegg</t>
  </si>
  <si>
    <t xml:space="preserve">Betaling for Leir, Andreas A. </t>
  </si>
  <si>
    <t xml:space="preserve">Leir, Adrian E: </t>
  </si>
  <si>
    <t>Langøyadugnad</t>
  </si>
  <si>
    <t>driftstilskudd, bamble kommune</t>
  </si>
  <si>
    <t>vhf LISENS</t>
  </si>
  <si>
    <t>Betaling for lifjelltur, Andreas A</t>
  </si>
  <si>
    <t>Medlem LMF / BHU</t>
  </si>
  <si>
    <t>KREDITRENTER</t>
  </si>
  <si>
    <t>Momskompensasjon 2023</t>
  </si>
  <si>
    <t>Kreditrenter</t>
  </si>
  <si>
    <t>SALDO / UTGANG 2023</t>
  </si>
  <si>
    <t>Kontigenter, medlemsskap og andre utgifter</t>
  </si>
  <si>
    <t>Usikker strømregning, antar ca 8000? Div oppussing</t>
  </si>
  <si>
    <t xml:space="preserve">Innkjøp av seil, gunnibåt og ny motor Kaldor er ført her. </t>
  </si>
  <si>
    <t xml:space="preserve">Diverse vedlikehold og materiell + nytt gjerde. </t>
  </si>
  <si>
    <t>Driftskostnader, oppussing etc.</t>
  </si>
  <si>
    <t xml:space="preserve">Overskudd fra sjøspeiderleir gjør at denne går i pluss. Lederbetaling leir inngår her. </t>
  </si>
  <si>
    <t xml:space="preserve">Lederbetaling kontingent. </t>
  </si>
  <si>
    <t>RESULTATREGNSKAP 2024</t>
  </si>
  <si>
    <t>Søke støtte?</t>
  </si>
  <si>
    <t>Leie av brygga</t>
  </si>
  <si>
    <t>Strømregning 2023 ca 5000</t>
  </si>
  <si>
    <t>Reparere, eventuelt nytt forseil</t>
  </si>
  <si>
    <t>Reparere forseil</t>
  </si>
  <si>
    <t>Hunter</t>
  </si>
  <si>
    <t>Årlig vårpuss</t>
  </si>
  <si>
    <t>Pioner Viking</t>
  </si>
  <si>
    <t>Vurdere å selge 14 foteren og kjøpe inn en 16 foter. Bør kunne gå or noen lunde samme pris</t>
  </si>
  <si>
    <t xml:space="preserve">Bytte ut 14 foter med en 16 foter. </t>
  </si>
  <si>
    <t>Årlig vårpuss med bunnstoff og vasking ca 500 pr båt</t>
  </si>
  <si>
    <t>Vårpuss</t>
  </si>
  <si>
    <t>Askeladder</t>
  </si>
  <si>
    <t>Vurdere innkjøp av en pioner maxi12 eller pioner 13</t>
  </si>
  <si>
    <t>Ny Pioner</t>
  </si>
  <si>
    <t xml:space="preserve">Bunnstoff. Montere bunnplugg og tette hull i dørk. Bytte bakplate. </t>
  </si>
  <si>
    <t>Pioner Maxi</t>
  </si>
  <si>
    <t>Ny kartplotter, kommunisere med AIS</t>
  </si>
  <si>
    <t>Ny kartplotter</t>
  </si>
  <si>
    <t>Ja</t>
  </si>
  <si>
    <t>Installere AIS system med antennesplitter for å unngå å ha flere antenner</t>
  </si>
  <si>
    <t>Montere AIS</t>
  </si>
  <si>
    <t xml:space="preserve">Pussing, lakking. Montere flere lys og mulighet for lading via landstrøm? </t>
  </si>
  <si>
    <t>Innvendig oppgradering</t>
  </si>
  <si>
    <t>Bunnstoff, skifte olje og filter på motor. Skifte olje på drevet. Impeller skiftes i 2026.</t>
  </si>
  <si>
    <t>Sjarmanda</t>
  </si>
  <si>
    <t xml:space="preserve">Pussing, lakking. Montere flere ladeuttak, samt ekstra batteri og mulighet for lading via landstrøm? </t>
  </si>
  <si>
    <t>Bunnstoff, vasking. Oljeskift på motor og gir.</t>
  </si>
  <si>
    <t>Kaldor</t>
  </si>
  <si>
    <t xml:space="preserve">Har alle delene, ligger på brygga. </t>
  </si>
  <si>
    <t>Montere septiktømming til dekk</t>
  </si>
  <si>
    <t>Innhente prisoverslag og sette av budsjett for 2026</t>
  </si>
  <si>
    <t>Forberede skifte av ny mast</t>
  </si>
  <si>
    <t>Oppgradere navigasjon om bord til ORCA + Orca core. NB! Må sjekke om vi kan kjøre NMEA2000 på radar og AIS slik at vi ikke behøver å bytte dem også…</t>
  </si>
  <si>
    <t>Oppgradering av navigasjonssystem</t>
  </si>
  <si>
    <t xml:space="preserve">Pusse og lakke treverk innvendig. Nye madrasser og trekk. Montere ekstra lys i salong og nytt spisebord (fastmontert til heve/senke). </t>
  </si>
  <si>
    <t>Pontos</t>
  </si>
  <si>
    <t>Drift</t>
  </si>
  <si>
    <t>Tur</t>
  </si>
  <si>
    <t>Forsikring</t>
  </si>
  <si>
    <t>Forsikring, alle båter og materiell</t>
  </si>
  <si>
    <t>Kim R</t>
  </si>
  <si>
    <t xml:space="preserve">Totalt utgifter vi kan søke støtte til: </t>
  </si>
  <si>
    <t>Ca kostnad</t>
  </si>
  <si>
    <t>Ca Støtte</t>
  </si>
  <si>
    <t>Kontingentrefusjon fra NSF dekker ikke ledere, kun 1. Langesund Sjø sin andel av speiderne (ca 500 pr medlem)</t>
  </si>
  <si>
    <t>Forsikret i EIKA.</t>
  </si>
  <si>
    <t xml:space="preserve">Vurdere om vi heller skal selge båten? Lite trolig at den blir brukt? </t>
  </si>
  <si>
    <t>ja</t>
  </si>
  <si>
    <t>Kan søke støtte, men bør uansett installeres</t>
  </si>
  <si>
    <t>1. Langesund Sjøspeidergruppe - innspill til budsjett 2025 - investeringer og vedlikehold</t>
  </si>
  <si>
    <t>Totalt drift og investeringer inkl støtte</t>
  </si>
  <si>
    <t>Dersom vi skal gjøre alle prosjekter må vi ha dekning for å bruke denne summen</t>
  </si>
  <si>
    <t>Skal balansere. Turkost 250 pr døgn v/ hytte/båt. Negativt underskudd pga lederbetaling på leir</t>
  </si>
  <si>
    <t>Tilbakebetaling av kontingent fra forbundet. Innbetaling av ledere dekkes ikke av forbundet</t>
  </si>
  <si>
    <t>Salg klær etc. Vurdere å øke prisen på gensere til 350? Bestille opp noen nye så vi har til leir.</t>
  </si>
  <si>
    <t xml:space="preserve">Budsjettforslag 2025 til behandling i årsmøte </t>
  </si>
  <si>
    <t>KONTO / PROSJEKTOVERSIKT 2024</t>
  </si>
  <si>
    <t>KOSTNADER TIL TUR OG LEIR</t>
  </si>
  <si>
    <t>ANDRE UTGIFTER</t>
  </si>
  <si>
    <t>Klær</t>
  </si>
  <si>
    <t>Resultat 2024</t>
  </si>
  <si>
    <t>Driftstiskudd bamble kommune, tilskudd og andre gaver. Frifond</t>
  </si>
  <si>
    <t>Grasrotandelen, norsk tipping og dugnader</t>
  </si>
  <si>
    <t>Regnskap for 2024 er gjennomgått av revisor før årsmøte. Godkjenning av regnskap i årsmøte</t>
  </si>
  <si>
    <t>Budsjett for 2025 er foreslått:</t>
  </si>
  <si>
    <t>Underskudd hentes fra egenkapital/driftsmidler</t>
  </si>
  <si>
    <t>Nødvendig oppgradering på speiderhuset.</t>
  </si>
  <si>
    <t>Nødvendige oppgraderinger på båtene for å møte tokt og sjøspeiderleir i 2026, samt enmekurs sjø</t>
  </si>
  <si>
    <t>Leirutstyr før landsleir? Trenger vi noe nytt/mer+</t>
  </si>
  <si>
    <t>Lite behov for oppgraderinger på brygga, har maling fra i fjor.</t>
  </si>
  <si>
    <t>Driftsutgifter til båtene</t>
  </si>
  <si>
    <t>Diesel, bensin, diverse forbruksvarer gjennom sesongen</t>
  </si>
  <si>
    <t>Vedlikehold og drift på alle båter</t>
  </si>
  <si>
    <t>Ikke endre fargede felt!</t>
  </si>
  <si>
    <t>Maling til gangen, evt gulvbelegg/ teppe?</t>
  </si>
  <si>
    <t>Male eller legge nytt belegg/laminat og evt sette opp et par nye lamper?</t>
  </si>
  <si>
    <t>Ikke inkludert eventuelle prosjekt som krever støtte</t>
  </si>
  <si>
    <t>NY BÅT</t>
  </si>
  <si>
    <t>Tas av egen driftskonto</t>
  </si>
  <si>
    <t>Innkjøp nye gensere, underskudd</t>
  </si>
  <si>
    <t>Jevnes ut med inntekter fra salg</t>
  </si>
  <si>
    <t>Blant annet medlemsskap i BHU, etc</t>
  </si>
  <si>
    <t>Diverse</t>
  </si>
  <si>
    <t>Diverse kontorkostnader som print, blekk, ark, etc.</t>
  </si>
  <si>
    <t>Møtemateriell</t>
  </si>
  <si>
    <t>Materiell til møter, mat, etc. Merker til speidere</t>
  </si>
  <si>
    <t>Min. 3 ledere på leir a kr. 4000</t>
  </si>
  <si>
    <t>Vurdere om dette skal dekkes inn over høyere deltakerbetaling?</t>
  </si>
  <si>
    <t>Antatt salgssumm for 14-foter = ca 10.000 kr. Innkøp ny 16 foter mellom 10000 og 20000?</t>
  </si>
  <si>
    <t>Olje, og filterskift, girolje samt bunnstoff. (Service på motor i 2026).</t>
  </si>
  <si>
    <t>Sto også på plan for 24, men ble ikke gjort. Bør prioriteres i 2025.</t>
  </si>
  <si>
    <t>Ingen større oppgradering på brygga i 2025. Maling av Sjøfront.</t>
  </si>
  <si>
    <t xml:space="preserve">Lakking og pussing, skifte olje på motor og gir. </t>
  </si>
  <si>
    <t>Kjølevæske bør skiftes i 2025</t>
  </si>
  <si>
    <t xml:space="preserve">Foreslår å overføre ca 200000 fra drift til kapitalkonto. Bedre rente, samt låse midler til fremtidige oppgraderinger </t>
  </si>
  <si>
    <t>Bokført dato</t>
  </si>
  <si>
    <t>Rentedato</t>
  </si>
  <si>
    <t>Type</t>
  </si>
  <si>
    <t>Undertype</t>
  </si>
  <si>
    <t>Fra konto</t>
  </si>
  <si>
    <t>Avsender</t>
  </si>
  <si>
    <t>Til konto</t>
  </si>
  <si>
    <t>Mottakernavn</t>
  </si>
  <si>
    <t>Beløp inn</t>
  </si>
  <si>
    <t>Beløp ut</t>
  </si>
  <si>
    <t>Valuta</t>
  </si>
  <si>
    <t>Status</t>
  </si>
  <si>
    <t>Numref</t>
  </si>
  <si>
    <t>Arkivref</t>
  </si>
  <si>
    <t>30.12.2024</t>
  </si>
  <si>
    <t>Overførsel</t>
  </si>
  <si>
    <t>Betaling innland</t>
  </si>
  <si>
    <t>Overføring fra annen konto</t>
  </si>
  <si>
    <t>2601 30 24099</t>
  </si>
  <si>
    <t>NOK</t>
  </si>
  <si>
    <t>Bekreftet</t>
  </si>
  <si>
    <t>29.12.2024</t>
  </si>
  <si>
    <t>20.12.2024</t>
  </si>
  <si>
    <t>PÅHENGEV SALG</t>
  </si>
  <si>
    <t>cash</t>
  </si>
  <si>
    <t>Innskuddsautomat</t>
  </si>
  <si>
    <t>2610 36 17188</t>
  </si>
  <si>
    <t>1. LANGESUND SJØSPEIDERGRUPPE</t>
  </si>
  <si>
    <t>Bokført</t>
  </si>
  <si>
    <t>00000792321</t>
  </si>
  <si>
    <t>00078090043</t>
  </si>
  <si>
    <t>13.12.2024</t>
  </si>
  <si>
    <t>Til: norges speiderforbund</t>
  </si>
  <si>
    <t>Utgående betaling</t>
  </si>
  <si>
    <t>Foreningskonto</t>
  </si>
  <si>
    <t>8101 05 65596</t>
  </si>
  <si>
    <t>norges speiderforbund</t>
  </si>
  <si>
    <t>63001680000</t>
  </si>
  <si>
    <t>50260139451</t>
  </si>
  <si>
    <t>12.12.2024</t>
  </si>
  <si>
    <t>6021 07 36797</t>
  </si>
  <si>
    <t>KLARNA BANK AB</t>
  </si>
  <si>
    <t>49033100000</t>
  </si>
  <si>
    <t>50260129451</t>
  </si>
  <si>
    <t>10.12.2024</t>
  </si>
  <si>
    <t>Til: OPTIMERA AS</t>
  </si>
  <si>
    <t>8101 12 42901</t>
  </si>
  <si>
    <t>OPTIMERA  AS</t>
  </si>
  <si>
    <t>33889680000</t>
  </si>
  <si>
    <t>50260109451</t>
  </si>
  <si>
    <t>33889710000</t>
  </si>
  <si>
    <t>33889700000</t>
  </si>
  <si>
    <t>33889690000</t>
  </si>
  <si>
    <t>09.12.2024</t>
  </si>
  <si>
    <t>Omkostning</t>
  </si>
  <si>
    <t>Omkostninger</t>
  </si>
  <si>
    <t>2601 98 10118</t>
  </si>
  <si>
    <t>55320560000</t>
  </si>
  <si>
    <t>00094532135</t>
  </si>
  <si>
    <t>05.12.2024</t>
  </si>
  <si>
    <t>Kontingentref. mai-okt</t>
  </si>
  <si>
    <t>8101 05 48381</t>
  </si>
  <si>
    <t>NORGES SPEIDERFORBUND</t>
  </si>
  <si>
    <t>50860119981</t>
  </si>
  <si>
    <t>02.12.2024</t>
  </si>
  <si>
    <t>Til: KESKO OYJ</t>
  </si>
  <si>
    <t>8101 30 92508</t>
  </si>
  <si>
    <t>KESKO OYJ</t>
  </si>
  <si>
    <t>86363280000</t>
  </si>
  <si>
    <t>2601 30 52106</t>
  </si>
  <si>
    <t>LIF</t>
  </si>
  <si>
    <t>86363270000</t>
  </si>
  <si>
    <t>Til: LIF
Fakturanr 320</t>
  </si>
  <si>
    <t>30.11.2024</t>
  </si>
  <si>
    <t>00090460000</t>
  </si>
  <si>
    <t>28.11.2024</t>
  </si>
  <si>
    <t>27.11 KIWI 566 GRASMY TØNDERVEI 2  STATHELLE</t>
  </si>
  <si>
    <t>Varekjøp</t>
  </si>
  <si>
    <t>Varekjøp med kort</t>
  </si>
  <si>
    <t>00165652935</t>
  </si>
  <si>
    <t>17017134302</t>
  </si>
  <si>
    <t>20.11.2024</t>
  </si>
  <si>
    <t>Til: KRANRINGEN AS</t>
  </si>
  <si>
    <t>8150 06 10425</t>
  </si>
  <si>
    <t>KRANRINGEN AS</t>
  </si>
  <si>
    <t>99967860000</t>
  </si>
  <si>
    <t>8101 58 48804</t>
  </si>
  <si>
    <t>PAYEX NORGE AS</t>
  </si>
  <si>
    <t>99967870000</t>
  </si>
  <si>
    <t>Kim Roar Garstad-Berg</t>
  </si>
  <si>
    <t>99967850000</t>
  </si>
  <si>
    <t>Til: Kim Roar Garstad-Berg
Utlegg speidergruppa</t>
  </si>
  <si>
    <t>11.11.2024</t>
  </si>
  <si>
    <t>83666890000</t>
  </si>
  <si>
    <t>50260119451</t>
  </si>
  <si>
    <t>83666880000</t>
  </si>
  <si>
    <t>04.11.2024</t>
  </si>
  <si>
    <t>51937200000</t>
  </si>
  <si>
    <t>00094532157</t>
  </si>
  <si>
    <t>02.11 BILTEMA AVD 213 KJØRBEKKDALE SKIEN</t>
  </si>
  <si>
    <t>00091252731</t>
  </si>
  <si>
    <t>17017716739</t>
  </si>
  <si>
    <t>31.10.2024</t>
  </si>
  <si>
    <t>VAREKJØP                            1 TRANS(ER) TYPE 709</t>
  </si>
  <si>
    <t>25.10.2024</t>
  </si>
  <si>
    <t>Utb. 2000125 Vippsnr 105198</t>
  </si>
  <si>
    <t>1503 94 12664</t>
  </si>
  <si>
    <t>VIPPS MOBILEPAY AS</t>
  </si>
  <si>
    <t>00000412895</t>
  </si>
  <si>
    <t>50797460480</t>
  </si>
  <si>
    <t>21.10.2024</t>
  </si>
  <si>
    <t>48957180000</t>
  </si>
  <si>
    <t>19.10 BILTEMA AVD 213 KJØRBEKKDALE SKIEN</t>
  </si>
  <si>
    <t>00100459358</t>
  </si>
  <si>
    <t>17017851984</t>
  </si>
  <si>
    <t>15.10.2024</t>
  </si>
  <si>
    <t>Til: HEGGE BLOMSTER GUNN E HEGGE OL</t>
  </si>
  <si>
    <t>2601 16 57515</t>
  </si>
  <si>
    <t>HEGGE BLOMSTER GUNN E HEGGE OL</t>
  </si>
  <si>
    <t>68902020000</t>
  </si>
  <si>
    <t>50260159451</t>
  </si>
  <si>
    <t>04.10.2024</t>
  </si>
  <si>
    <t>Utb. 2000124 Vippsnr 105198</t>
  </si>
  <si>
    <t>00001068955</t>
  </si>
  <si>
    <t>50797460215</t>
  </si>
  <si>
    <t>30.09.2024</t>
  </si>
  <si>
    <t>28.09 NOR BUNKRING AS STOA 3 LANGESUND</t>
  </si>
  <si>
    <t>00090457361</t>
  </si>
  <si>
    <t>17017596145</t>
  </si>
  <si>
    <t>24.09.2024</t>
  </si>
  <si>
    <t>Fra: GREP ARBEID AS Betalt: 24.09.24</t>
  </si>
  <si>
    <t>1506 71 93269</t>
  </si>
  <si>
    <t>GREP ARBEID AS</t>
  </si>
  <si>
    <t>00000729135</t>
  </si>
  <si>
    <t>50797418765</t>
  </si>
  <si>
    <t>19.09.2024</t>
  </si>
  <si>
    <t>18.09 NOR BUNKRING AS STOA 3 LANGESUND</t>
  </si>
  <si>
    <t>00180552943</t>
  </si>
  <si>
    <t>17017561985</t>
  </si>
  <si>
    <t>11.09.2024</t>
  </si>
  <si>
    <t>Fra: NORSK TIPPING AS Betalt: 11.09.24</t>
  </si>
  <si>
    <t>4212 45 23677</t>
  </si>
  <si>
    <t>NORSK TIPPING AS</t>
  </si>
  <si>
    <t>35052262665</t>
  </si>
  <si>
    <t>50420119451</t>
  </si>
  <si>
    <t>10.09.2024</t>
  </si>
  <si>
    <t>29863710000</t>
  </si>
  <si>
    <t>Til: VISMA EACCOUNTING AS</t>
  </si>
  <si>
    <t>8101 50 88257</t>
  </si>
  <si>
    <t>VISMA EACCOUNTING AS</t>
  </si>
  <si>
    <t>29863720000</t>
  </si>
  <si>
    <t>09.09.2024</t>
  </si>
  <si>
    <t>46174440000</t>
  </si>
  <si>
    <t>00094532183</t>
  </si>
  <si>
    <t>05.09.2024</t>
  </si>
  <si>
    <t>Fra: Grenland Krets av NSF Betalt: 04.09.24</t>
  </si>
  <si>
    <t>2610 22 02839</t>
  </si>
  <si>
    <t>Grenland Krets av NSF</t>
  </si>
  <si>
    <t>98675710001</t>
  </si>
  <si>
    <t>50254459451</t>
  </si>
  <si>
    <t>107</t>
  </si>
  <si>
    <t>31.08.2024</t>
  </si>
  <si>
    <t>30.08.2024</t>
  </si>
  <si>
    <t>Frifond 2024</t>
  </si>
  <si>
    <t>50860126723</t>
  </si>
  <si>
    <t>29.08.2024</t>
  </si>
  <si>
    <t>28.08 NOR BUNKRING AS STOA 3 LANGESUND</t>
  </si>
  <si>
    <t>00175351572</t>
  </si>
  <si>
    <t>17017011931</t>
  </si>
  <si>
    <t>26.08.2024</t>
  </si>
  <si>
    <t>23.08 KIWI 358 BØLEVE BØLEVEGEN 12 SKIEN</t>
  </si>
  <si>
    <t>00152555047</t>
  </si>
  <si>
    <t>17017848581</t>
  </si>
  <si>
    <t>Utb. 2000123 Vippsnr 105198</t>
  </si>
  <si>
    <t>00001558260</t>
  </si>
  <si>
    <t>50797460055</t>
  </si>
  <si>
    <t>Til: 7 Kristiansand Sjøspeidergrupp</t>
  </si>
  <si>
    <t>3000 09 81989</t>
  </si>
  <si>
    <t>7 Kristiansand Sjøspeidergrupp</t>
  </si>
  <si>
    <t>45527060000</t>
  </si>
  <si>
    <t>50260169451</t>
  </si>
  <si>
    <t>Til: 7 Kristiansand Sjøspeidergrupp
Flagg for 1. Langesund SJø</t>
  </si>
  <si>
    <t>45527050000</t>
  </si>
  <si>
    <t>Til: Kim Roar Garstad-Berg
utlegg</t>
  </si>
  <si>
    <t>22.08.2024</t>
  </si>
  <si>
    <t>Fra: Laila Myrland Betalt: 22.08.24</t>
  </si>
  <si>
    <t>Innkommende betaling</t>
  </si>
  <si>
    <t>2670 40 54474</t>
  </si>
  <si>
    <t>Laila Myrland</t>
  </si>
  <si>
    <t>25584260001</t>
  </si>
  <si>
    <t>50254429343</t>
  </si>
  <si>
    <t>Faktura 106</t>
  </si>
  <si>
    <t>19.08.2024</t>
  </si>
  <si>
    <t>Utb. 2000122 Vippsnr 105198</t>
  </si>
  <si>
    <t>00001580595</t>
  </si>
  <si>
    <t>50797460103</t>
  </si>
  <si>
    <t>Til: 2530.25.09851</t>
  </si>
  <si>
    <t>2530 25 09851</t>
  </si>
  <si>
    <t>74757630000</t>
  </si>
  <si>
    <t>50260199451</t>
  </si>
  <si>
    <t>Til: 2530.25.09851
Betaling for pioner maxi</t>
  </si>
  <si>
    <t>16.08.2024</t>
  </si>
  <si>
    <t>66122010000</t>
  </si>
  <si>
    <t>66122020000</t>
  </si>
  <si>
    <t>Fra: Christina Holen Lunde Betalt: 16.08.24</t>
  </si>
  <si>
    <t>Innkommende betaling med melding</t>
  </si>
  <si>
    <t>2601 36 23391</t>
  </si>
  <si>
    <t>Christina Holen Lunde</t>
  </si>
  <si>
    <t>00000878898</t>
  </si>
  <si>
    <t>50260169343</t>
  </si>
  <si>
    <t>Fakturanummer 99</t>
  </si>
  <si>
    <t>14.08.2024</t>
  </si>
  <si>
    <t>Fra: Malin Jensen Betalt: 14.08.24</t>
  </si>
  <si>
    <t>2601 33 06752</t>
  </si>
  <si>
    <t>Malin Jensen</t>
  </si>
  <si>
    <t>00000575615</t>
  </si>
  <si>
    <t>50260149343</t>
  </si>
  <si>
    <t>Fakturanummer 100</t>
  </si>
  <si>
    <t>13.08.2024</t>
  </si>
  <si>
    <t>Fra: Stian Nordberg Eriksen Betalt: 12.08.24</t>
  </si>
  <si>
    <t>2670 42 25996</t>
  </si>
  <si>
    <t>Stian Nordberg Eriksen</t>
  </si>
  <si>
    <t>00000433920</t>
  </si>
  <si>
    <t>Fakturanummer 101 Mikkel tokt</t>
  </si>
  <si>
    <t>Fra: Halvor Formo Thorsen Betalt: 13.08.24</t>
  </si>
  <si>
    <t>2601 35 01776</t>
  </si>
  <si>
    <t>Halvor Formo Thorsen</t>
  </si>
  <si>
    <t>00000453287</t>
  </si>
  <si>
    <t>50260139343</t>
  </si>
  <si>
    <t>102</t>
  </si>
  <si>
    <t>12.08.2024</t>
  </si>
  <si>
    <t>Til: 3610.88.30136</t>
  </si>
  <si>
    <t>3610 88 30136</t>
  </si>
  <si>
    <t>25786480000</t>
  </si>
  <si>
    <t>Til: 3610.88.30136
Kjøring ifm tokt</t>
  </si>
  <si>
    <t>25786450000</t>
  </si>
  <si>
    <t>Fra: Linda Apeland Betalt: 12.08.24</t>
  </si>
  <si>
    <t>2601 58 62261</t>
  </si>
  <si>
    <t>Linda Apeland</t>
  </si>
  <si>
    <t>00000147073</t>
  </si>
  <si>
    <t>50260129343</t>
  </si>
  <si>
    <t>Innbetaling</t>
  </si>
  <si>
    <t>25786460000</t>
  </si>
  <si>
    <t>2601 16 31672</t>
  </si>
  <si>
    <t>Kristin Beate Garstad-Berg</t>
  </si>
  <si>
    <t>25786470000</t>
  </si>
  <si>
    <t>06.08.2024</t>
  </si>
  <si>
    <t>86655430000</t>
  </si>
  <si>
    <t>2610 21 04888</t>
  </si>
  <si>
    <t>NorBunkring</t>
  </si>
  <si>
    <t>86655400000</t>
  </si>
  <si>
    <t>Til: NorBunkring
Fakturanr 1816</t>
  </si>
  <si>
    <t>86655420000</t>
  </si>
  <si>
    <t>86655410000</t>
  </si>
  <si>
    <t>05.08.2024</t>
  </si>
  <si>
    <t>42960400000</t>
  </si>
  <si>
    <t>00094532200</t>
  </si>
  <si>
    <t>Fra: FILIAL AF BANKING CIRCLE Betalt: 05.08.24</t>
  </si>
  <si>
    <t>9750 06 14955</t>
  </si>
  <si>
    <t>FILIAL AF BANKING CIRCLE</t>
  </si>
  <si>
    <t>24080584434</t>
  </si>
  <si>
    <t>50975084434</t>
  </si>
  <si>
    <t>STRIPE Spond AS V6U2D7</t>
  </si>
  <si>
    <t>15.07.2024</t>
  </si>
  <si>
    <t>28138430000</t>
  </si>
  <si>
    <t>Til: NorBunkring
Fakturanr 1663</t>
  </si>
  <si>
    <t>11.07.2024</t>
  </si>
  <si>
    <t>15616720000</t>
  </si>
  <si>
    <t>Til: Langesund Motorbåtforening</t>
  </si>
  <si>
    <t>2601 39 96163</t>
  </si>
  <si>
    <t>Langesund Motorbåtforening</t>
  </si>
  <si>
    <t>15616730000</t>
  </si>
  <si>
    <t>15616710000</t>
  </si>
  <si>
    <t>08.07.2024</t>
  </si>
  <si>
    <t>39706370000</t>
  </si>
  <si>
    <t>00094532205</t>
  </si>
  <si>
    <t>30.06.2024</t>
  </si>
  <si>
    <t>28.06.2024</t>
  </si>
  <si>
    <t>28.06 KIWI 566 GRASMY TØNDERVEI 2  STATHELLE</t>
  </si>
  <si>
    <t>00122052377</t>
  </si>
  <si>
    <t>17017367768</t>
  </si>
  <si>
    <t>27.06 NOR BUNKRING AS STOA 3 LANGESUND</t>
  </si>
  <si>
    <t>00185856727</t>
  </si>
  <si>
    <t>17017343860</t>
  </si>
  <si>
    <t>27.06.2024</t>
  </si>
  <si>
    <t>26.06 KIWI 566 GRASMY TØNDERVEI 2  STATHELLE</t>
  </si>
  <si>
    <t>00150656813</t>
  </si>
  <si>
    <t>17017964345</t>
  </si>
  <si>
    <t>39169960000</t>
  </si>
  <si>
    <t>00094532197</t>
  </si>
  <si>
    <t>26.06 NOR BUNKRING AS STOA 3 LANGESUND</t>
  </si>
  <si>
    <t>00164653687</t>
  </si>
  <si>
    <t>17017950313</t>
  </si>
  <si>
    <t>Til: Hansen&amp;Arntzen</t>
  </si>
  <si>
    <t>7153 05 00467</t>
  </si>
  <si>
    <t>Hansen&amp;Arntzen</t>
  </si>
  <si>
    <t>35889760000</t>
  </si>
  <si>
    <t>50260179451</t>
  </si>
  <si>
    <t>Til: Hansen&amp;Arntzen
Fakturanr 61047</t>
  </si>
  <si>
    <t>26.06.2024</t>
  </si>
  <si>
    <t>25.06 KIWI 566 GRASMY TØNDERVEI 2  STATHELLE</t>
  </si>
  <si>
    <t>00154955150</t>
  </si>
  <si>
    <t>17017016075</t>
  </si>
  <si>
    <t>20.06.2024</t>
  </si>
  <si>
    <t>92250480000</t>
  </si>
  <si>
    <t>19.06.2024</t>
  </si>
  <si>
    <t>Fra: BAMBLE KOMMUNE Betalt: 19.06.24</t>
  </si>
  <si>
    <t>1506 90 48517</t>
  </si>
  <si>
    <t>BAMBLE KOMMUNE</t>
  </si>
  <si>
    <t>00000637176</t>
  </si>
  <si>
    <t>50797430544</t>
  </si>
  <si>
    <t>14.06.2024</t>
  </si>
  <si>
    <t>14.06 OBS BYGG SKIEN  BJØRNTVEDTVE SKIEN</t>
  </si>
  <si>
    <t>00145855057</t>
  </si>
  <si>
    <t>17017206506</t>
  </si>
  <si>
    <t>06.06.2024</t>
  </si>
  <si>
    <t>05.06 213 KJØRBEKKDALE SKIEN</t>
  </si>
  <si>
    <t>00210156168</t>
  </si>
  <si>
    <t>17017660033</t>
  </si>
  <si>
    <t>04.06.2024</t>
  </si>
  <si>
    <t>Fra: Ida Olsen Betalt: 04.06.24</t>
  </si>
  <si>
    <t>2601 34 94370</t>
  </si>
  <si>
    <t>Ida Olsen</t>
  </si>
  <si>
    <t>00000928288</t>
  </si>
  <si>
    <t>50260159343</t>
  </si>
  <si>
    <t>Fakturanummer 87</t>
  </si>
  <si>
    <t>31.05.2024</t>
  </si>
  <si>
    <t>41725050000</t>
  </si>
  <si>
    <t>Til: Kim Roar Garstad-Berg
Peffkurs</t>
  </si>
  <si>
    <t>VAREKJØP                           10 TRANS(ER) TYPE 709</t>
  </si>
  <si>
    <t>Fra: SPOND AS Betalt: 31.05.24</t>
  </si>
  <si>
    <t>1503 98 69753</t>
  </si>
  <si>
    <t>SPOND AS</t>
  </si>
  <si>
    <t>00000706911</t>
  </si>
  <si>
    <t>50797440777</t>
  </si>
  <si>
    <t>ashback-Cashback utbetaling mai 2024
1. Langesund Sjo - speidergruppa-Spond C                      522,15</t>
  </si>
  <si>
    <t>30.05.2024</t>
  </si>
  <si>
    <t>29.05 213 KJØRBEKKDALE SKIEN</t>
  </si>
  <si>
    <t>00204753729</t>
  </si>
  <si>
    <t>17017106748</t>
  </si>
  <si>
    <t>29.05 NOR BUNKRING AS STOA 3 LANGESUND</t>
  </si>
  <si>
    <t>00165554339</t>
  </si>
  <si>
    <t>17017000811</t>
  </si>
  <si>
    <t>29.05.2024</t>
  </si>
  <si>
    <t>Til: Herøya Arbeiderforenings Ferie</t>
  </si>
  <si>
    <t>2670 41 28435</t>
  </si>
  <si>
    <t>Herøya Arbeiderforenings Ferie</t>
  </si>
  <si>
    <t>26635320000</t>
  </si>
  <si>
    <t>26635310000</t>
  </si>
  <si>
    <t>Til: NorBunkring
Fakturanr 1408</t>
  </si>
  <si>
    <t>28.05.2024</t>
  </si>
  <si>
    <t>00090320000</t>
  </si>
  <si>
    <t>24.05.2024</t>
  </si>
  <si>
    <t>23.05 213 KJØRBEKKDALE SKIEN</t>
  </si>
  <si>
    <t>00154155192</t>
  </si>
  <si>
    <t>17017373795</t>
  </si>
  <si>
    <t>23.05.2024</t>
  </si>
  <si>
    <t>Kont.ref. jan-apr 2024</t>
  </si>
  <si>
    <t>50860164413</t>
  </si>
  <si>
    <t>22.05.2024</t>
  </si>
  <si>
    <t>21.05 213 KJØRBEKKDALE SKIEN</t>
  </si>
  <si>
    <t>00175153026</t>
  </si>
  <si>
    <t>17017156931</t>
  </si>
  <si>
    <t>16.05.2024</t>
  </si>
  <si>
    <t>15.05 NOR BUNKRING AS STOA 3 LANGESUND</t>
  </si>
  <si>
    <t>00182152504</t>
  </si>
  <si>
    <t>17017224050</t>
  </si>
  <si>
    <t>9494 05 06691</t>
  </si>
  <si>
    <t>TEG Seil</t>
  </si>
  <si>
    <t>37932770000</t>
  </si>
  <si>
    <t>Til: TEG Seil
Faktura 52042</t>
  </si>
  <si>
    <t>37932780000</t>
  </si>
  <si>
    <t>Til: NorBunkring
Fakturanr 1351</t>
  </si>
  <si>
    <t>37932760000</t>
  </si>
  <si>
    <t>00180051031</t>
  </si>
  <si>
    <t>17017053946</t>
  </si>
  <si>
    <t>00180552375</t>
  </si>
  <si>
    <t>17017089481</t>
  </si>
  <si>
    <t>Grenland krets av nsf 2</t>
  </si>
  <si>
    <t>37932790000</t>
  </si>
  <si>
    <t>Til: Grenland krets av nsf 2
Faktura 2024-17</t>
  </si>
  <si>
    <t>00180350068</t>
  </si>
  <si>
    <t>17017075580</t>
  </si>
  <si>
    <t>15.05.2024</t>
  </si>
  <si>
    <t>Breddegave SB1 Sørøst-Norge</t>
  </si>
  <si>
    <t>2670 94 53296</t>
  </si>
  <si>
    <t>SpareBank 1 Sørøst-Norge</t>
  </si>
  <si>
    <t>50248052050</t>
  </si>
  <si>
    <t>14.05 OBS BYGG SKIEN  BJØRNTVEDTVE SKIEN</t>
  </si>
  <si>
    <t>00195351719</t>
  </si>
  <si>
    <t>17017542896</t>
  </si>
  <si>
    <t>13.05.2024</t>
  </si>
  <si>
    <t>Fra: NORSK TIPPING AS Betalt: 10.05.24</t>
  </si>
  <si>
    <t>87375002641</t>
  </si>
  <si>
    <t>50420139451</t>
  </si>
  <si>
    <t>03.05.2024</t>
  </si>
  <si>
    <t>Til: Flom Kjetting AS</t>
  </si>
  <si>
    <t>7177 05 81952</t>
  </si>
  <si>
    <t>Flom Kjetting AS</t>
  </si>
  <si>
    <t>41587270000</t>
  </si>
  <si>
    <t>Til: Flom Kjetting AS
00197669000100013687</t>
  </si>
  <si>
    <t>02.05.2024</t>
  </si>
  <si>
    <t>30.04 JULA SKIEN AS KJØRBEKKDALE SKIEN</t>
  </si>
  <si>
    <t>00191050226</t>
  </si>
  <si>
    <t>17017973700</t>
  </si>
  <si>
    <t>30.04.2024</t>
  </si>
  <si>
    <t>VAREKJØP                            9 TRANS(ER) TYPE 709</t>
  </si>
  <si>
    <t>29.04.2024</t>
  </si>
  <si>
    <t>Fra: BAMBLE KOMMUNE Betalt: 29.04.24</t>
  </si>
  <si>
    <t>00001130993</t>
  </si>
  <si>
    <t>50797430189</t>
  </si>
  <si>
    <t>26.04.2024</t>
  </si>
  <si>
    <t>11581620000</t>
  </si>
  <si>
    <t>Til: NorBunkring
fakturanr 1274</t>
  </si>
  <si>
    <t>11581610000</t>
  </si>
  <si>
    <t>Til: Kim Roar Garstad-Berg
BÅT: Fugemasse askeladd</t>
  </si>
  <si>
    <t>25.04.2024</t>
  </si>
  <si>
    <t>24.04 OBS BYGG SKIEN  BJØRNTVEDTVE SKIEN</t>
  </si>
  <si>
    <t>00210654894</t>
  </si>
  <si>
    <t>17017240415</t>
  </si>
  <si>
    <t>19.04.2024</t>
  </si>
  <si>
    <t>18.04 213 KJØRBEKKDALE SKIEN</t>
  </si>
  <si>
    <t>00153357647</t>
  </si>
  <si>
    <t>17017568797</t>
  </si>
  <si>
    <t>18.04 572 EUROPRIS KJ BEDRIFTSVEGE SKIEN</t>
  </si>
  <si>
    <t>00152456253</t>
  </si>
  <si>
    <t>17017097842</t>
  </si>
  <si>
    <t>18.04.2024</t>
  </si>
  <si>
    <t>17.04 NOR BUNKRING AS STOA 3 LANGESUND</t>
  </si>
  <si>
    <t>00163259015</t>
  </si>
  <si>
    <t>17017702947</t>
  </si>
  <si>
    <t>16.04.2024</t>
  </si>
  <si>
    <t>15.04 213 KJØRBEKKDALE SKIEN</t>
  </si>
  <si>
    <t>00180955435</t>
  </si>
  <si>
    <t>17017801177</t>
  </si>
  <si>
    <t>15.04.2024</t>
  </si>
  <si>
    <t>13.04 KIWI 437 RISING RISINGVEIEN  SKIEN</t>
  </si>
  <si>
    <t>00090559322</t>
  </si>
  <si>
    <t>17017373836</t>
  </si>
  <si>
    <t>12.04.2024</t>
  </si>
  <si>
    <t>11.04 OBS BYGG SKIEN  BJØRNTVEDTVE SKIEN</t>
  </si>
  <si>
    <t>00173155287</t>
  </si>
  <si>
    <t>17017128428</t>
  </si>
  <si>
    <t>Kont.ref 1/11-31/12-2023</t>
  </si>
  <si>
    <t>50860102393</t>
  </si>
  <si>
    <t>11.04.2024</t>
  </si>
  <si>
    <t>10.04 OBS BYGG SKIEN  BJØRNTVEDTVE SKIEN</t>
  </si>
  <si>
    <t>00202256630</t>
  </si>
  <si>
    <t>17017334207</t>
  </si>
  <si>
    <t>10.04 BILTEMA AVD 213 KJØRBEKKDALE SKIEN</t>
  </si>
  <si>
    <t>00160053598</t>
  </si>
  <si>
    <t>17017336068</t>
  </si>
  <si>
    <t>10.04.2024</t>
  </si>
  <si>
    <t>Utb. 2000121 Vippsnr 105198</t>
  </si>
  <si>
    <t>00012214472</t>
  </si>
  <si>
    <t>50797460847</t>
  </si>
  <si>
    <t>08.04.2024</t>
  </si>
  <si>
    <t>30114690000</t>
  </si>
  <si>
    <t>00094530203</t>
  </si>
  <si>
    <t>04.04.2024</t>
  </si>
  <si>
    <t>GAVETILDELING 2024</t>
  </si>
  <si>
    <t>2601 01 30122</t>
  </si>
  <si>
    <t>Skagerrak Sparebank</t>
  </si>
  <si>
    <t>00027901214</t>
  </si>
  <si>
    <t>Teleregning 5511358895009</t>
  </si>
  <si>
    <t>Betaling innland - Avtalegiro</t>
  </si>
  <si>
    <t>Utgående betaling med KID</t>
  </si>
  <si>
    <t>6005 07 77122</t>
  </si>
  <si>
    <t>TELENOR NORGE A</t>
  </si>
  <si>
    <t>40951011781</t>
  </si>
  <si>
    <t>00093420073</t>
  </si>
  <si>
    <t>31.03.2024</t>
  </si>
  <si>
    <t>VAREKJØP                            4 TRANS(ER) TYPE 709</t>
  </si>
  <si>
    <t>22.03.2024</t>
  </si>
  <si>
    <t>Fra: KRISTIN KOLBU Betalt: 22.03.24</t>
  </si>
  <si>
    <t>9713 24 58808</t>
  </si>
  <si>
    <t>KRISTIN KOLBU</t>
  </si>
  <si>
    <t>00000733582</t>
  </si>
  <si>
    <t>50971029343</t>
  </si>
  <si>
    <t>Ida</t>
  </si>
  <si>
    <t>Utb. 2000120 Vippsnr 105198</t>
  </si>
  <si>
    <t>00012214227</t>
  </si>
  <si>
    <t>50797460247</t>
  </si>
  <si>
    <t>18.03.2024</t>
  </si>
  <si>
    <t>Fra: Mads Tverråen Betalt: 15.03.24</t>
  </si>
  <si>
    <t>2610 24 21166</t>
  </si>
  <si>
    <t>Mads Tverråen</t>
  </si>
  <si>
    <t>00000278256</t>
  </si>
  <si>
    <t>50254459343</t>
  </si>
  <si>
    <t>Fakturanr. 93</t>
  </si>
  <si>
    <t>MOBILBANK DATO 17.03.2024 KL. 22.28.49</t>
  </si>
  <si>
    <t>6335 10 94542</t>
  </si>
  <si>
    <t>JAVAD GHALANDARI</t>
  </si>
  <si>
    <t>00000000003</t>
  </si>
  <si>
    <t>50668127896</t>
  </si>
  <si>
    <t>95</t>
  </si>
  <si>
    <t>14.03.2024</t>
  </si>
  <si>
    <t>Fra: Ida Olsen Betalt: 14.03.24</t>
  </si>
  <si>
    <t>00000101044</t>
  </si>
  <si>
    <t>Fra: Tony Andre Bogen Heitmann Betalt: 14.03.24</t>
  </si>
  <si>
    <t>9494 05 96259</t>
  </si>
  <si>
    <t>Tony Andre Bogen Heitmann</t>
  </si>
  <si>
    <t>54612400001</t>
  </si>
  <si>
    <t>50905549343</t>
  </si>
  <si>
    <t>Fakturanummer 83, Ulrik Bogen Heitmann</t>
  </si>
  <si>
    <t>12.03.2024</t>
  </si>
  <si>
    <t>Fra: Tony Andre Bogen Heitmann Betalt: 12.03.24</t>
  </si>
  <si>
    <t>00000293145</t>
  </si>
  <si>
    <t>50905529343</t>
  </si>
  <si>
    <t>Fakturanr 83</t>
  </si>
  <si>
    <t>11.03.2024</t>
  </si>
  <si>
    <t>33056000000</t>
  </si>
  <si>
    <t>Til: Kristin Beate Garstad-Berg
Refusjon møtemat</t>
  </si>
  <si>
    <t>Til: 2670.42.25996</t>
  </si>
  <si>
    <t>33055980000</t>
  </si>
  <si>
    <t>Til: 2670.42.25996
Refusjon årskontingent 2024</t>
  </si>
  <si>
    <t>Fra: Ronny Wold Betalt: 11.03.24</t>
  </si>
  <si>
    <t>2601 31 39260</t>
  </si>
  <si>
    <t>Ronny Wold</t>
  </si>
  <si>
    <t>00000286256</t>
  </si>
  <si>
    <t>50260109343</t>
  </si>
  <si>
    <t>Faktura nr 81. Kunde nr 29.</t>
  </si>
  <si>
    <t>Til: 2610.39.89190</t>
  </si>
  <si>
    <t>2610 39 89190</t>
  </si>
  <si>
    <t>33055990000</t>
  </si>
  <si>
    <t>Til: 2610.39.89190
Refusjon årskontingent Theodor</t>
  </si>
  <si>
    <t>08.03.2024</t>
  </si>
  <si>
    <t>Fra: Lise Andersen Betalt: 08.03.24</t>
  </si>
  <si>
    <t>2601 31 91777</t>
  </si>
  <si>
    <t>Lise Andersen</t>
  </si>
  <si>
    <t>00000222837</t>
  </si>
  <si>
    <t>50260189343</t>
  </si>
  <si>
    <t>07.03.2024</t>
  </si>
  <si>
    <t>Fra: Marta Dorota Rafalska Betalt: 07.03.24</t>
  </si>
  <si>
    <t>2610 19 78116</t>
  </si>
  <si>
    <t>Marta Dorota Rafalska</t>
  </si>
  <si>
    <t>00000620328</t>
  </si>
  <si>
    <t>50254479343</t>
  </si>
  <si>
    <t>Faktura nummer 89</t>
  </si>
  <si>
    <t>13652710000</t>
  </si>
  <si>
    <t>06.03.2024</t>
  </si>
  <si>
    <t>Fra: Stian Nordberg Eriksen Betalt: 06.03.24</t>
  </si>
  <si>
    <t>00000246185</t>
  </si>
  <si>
    <t>50254469343</t>
  </si>
  <si>
    <t>Faktura 85 - Mikkel Lifjell</t>
  </si>
  <si>
    <t>05.03.2024</t>
  </si>
  <si>
    <t>Fra: Inge Pedersen Betalt: 04.03.24</t>
  </si>
  <si>
    <t>2610 37 15147</t>
  </si>
  <si>
    <t>Inge Pedersen</t>
  </si>
  <si>
    <t>00000140047</t>
  </si>
  <si>
    <t>50254449343</t>
  </si>
  <si>
    <t>92</t>
  </si>
  <si>
    <t>Til: 2510.14.66607</t>
  </si>
  <si>
    <t>2510 14 66607</t>
  </si>
  <si>
    <t>94981790000</t>
  </si>
  <si>
    <t>Til: 2510.14.66607
Hytteline 1-3 mars</t>
  </si>
  <si>
    <t>94981770000</t>
  </si>
  <si>
    <t>Til: TEG Seil
Fakturanr 52021</t>
  </si>
  <si>
    <t>Fra: Christina Holen Lunde Betalt: 05.03.24</t>
  </si>
  <si>
    <t>00000166937</t>
  </si>
  <si>
    <t>Ole Kristian Lunde Lifjell</t>
  </si>
  <si>
    <t>00000163477</t>
  </si>
  <si>
    <t>Alma Lunde på Lifjell, fakturanummer 86</t>
  </si>
  <si>
    <t>94981780000</t>
  </si>
  <si>
    <t>04.03.2024</t>
  </si>
  <si>
    <t>Fra: Lars-Erik Jensen Betalt: 04.03.24</t>
  </si>
  <si>
    <t>2601 64 48736</t>
  </si>
  <si>
    <t>Lars-Erik Jensen</t>
  </si>
  <si>
    <t>00000244843</t>
  </si>
  <si>
    <t>Faktura nummer 94</t>
  </si>
  <si>
    <t>26958350000</t>
  </si>
  <si>
    <t>00094530202</t>
  </si>
  <si>
    <t>02.03 LIFJELL SKISENT LIFJELL SKIS BØ I TELEMARK</t>
  </si>
  <si>
    <t>00100153010</t>
  </si>
  <si>
    <t>17017543582</t>
  </si>
  <si>
    <t>01.03 KIWI 564 BØ HELLANDVEGEN BØ I TELEMARK</t>
  </si>
  <si>
    <t>00152453323</t>
  </si>
  <si>
    <t>17017896034</t>
  </si>
  <si>
    <t>Fra: Christine Ekman Betalt: 04.03.24</t>
  </si>
  <si>
    <t>3000 62 98261</t>
  </si>
  <si>
    <t>Christine Ekman</t>
  </si>
  <si>
    <t>00000191006</t>
  </si>
  <si>
    <t>50281149343</t>
  </si>
  <si>
    <t>Lifjelltur Adrian Ekman</t>
  </si>
  <si>
    <t>Fra: Linda Apeland Betalt: 04.03.24</t>
  </si>
  <si>
    <t>00000862665</t>
  </si>
  <si>
    <t>Faktura nr 88. Julie Pedersen, lifjell</t>
  </si>
  <si>
    <t>01.03.2024</t>
  </si>
  <si>
    <t>29.02 KIWI 437 RISING RISINGVEIEN  SKIEN</t>
  </si>
  <si>
    <t>00160659452</t>
  </si>
  <si>
    <t>17017875650</t>
  </si>
  <si>
    <t>29.02 KIWI 358 BØLEVE BØLEVEGEN 12 SKIEN</t>
  </si>
  <si>
    <t>00154855762</t>
  </si>
  <si>
    <t>17017704777</t>
  </si>
  <si>
    <t>29.02.2024</t>
  </si>
  <si>
    <t>Til: Gisholt &amp; Finne AS</t>
  </si>
  <si>
    <t>3330 30 85527</t>
  </si>
  <si>
    <t>Gisholt &amp; Finne AS</t>
  </si>
  <si>
    <t>58771250000</t>
  </si>
  <si>
    <t>28.02.2024</t>
  </si>
  <si>
    <t>Til: REDNINGSSELSKAPET</t>
  </si>
  <si>
    <t>5005 26 50000</t>
  </si>
  <si>
    <t>REDNINGSSELSKAPET</t>
  </si>
  <si>
    <t>52288090000</t>
  </si>
  <si>
    <t>50260189451</t>
  </si>
  <si>
    <t>26.02.2024</t>
  </si>
  <si>
    <t>44865070000</t>
  </si>
  <si>
    <t>15.02.2024</t>
  </si>
  <si>
    <t>30754430000</t>
  </si>
  <si>
    <t>30754440000</t>
  </si>
  <si>
    <t>30754400000</t>
  </si>
  <si>
    <t>30754450000</t>
  </si>
  <si>
    <t>30754410000</t>
  </si>
  <si>
    <t>Til: Grenland Havn IKS</t>
  </si>
  <si>
    <t>2670 07 02137</t>
  </si>
  <si>
    <t>Grenland Havn IKS</t>
  </si>
  <si>
    <t>30754370000</t>
  </si>
  <si>
    <t>30754390000</t>
  </si>
  <si>
    <t>30754380000</t>
  </si>
  <si>
    <t>30754420000</t>
  </si>
  <si>
    <t>08.02.2024</t>
  </si>
  <si>
    <t>07.02 KIWI 566 GRASMY TØNDERVEI 2  STATHELLE</t>
  </si>
  <si>
    <t>00161253701</t>
  </si>
  <si>
    <t>17017570225</t>
  </si>
  <si>
    <t>05.02.2024</t>
  </si>
  <si>
    <t>23812020000</t>
  </si>
  <si>
    <t>00094530205</t>
  </si>
  <si>
    <t>31.01.2024</t>
  </si>
  <si>
    <t>30.01 KIWI 567 KJØRBE KJØRBEKKDALE SKIEN</t>
  </si>
  <si>
    <t>00174950984</t>
  </si>
  <si>
    <t>17017241849</t>
  </si>
  <si>
    <t>30.01.2024</t>
  </si>
  <si>
    <t>Utb. 2000119 Vippsnr 105198</t>
  </si>
  <si>
    <t>00012213463</t>
  </si>
  <si>
    <t>50797460543</t>
  </si>
  <si>
    <t>25399810000</t>
  </si>
  <si>
    <t>Til: Front Payment AS</t>
  </si>
  <si>
    <t>3520 43 88774</t>
  </si>
  <si>
    <t>Front Payment AS</t>
  </si>
  <si>
    <t>25399800000</t>
  </si>
  <si>
    <t>29.01.2024</t>
  </si>
  <si>
    <t>26.01 KIWI 566 GRASMY TØNDERVEI 2  STATHELLE</t>
  </si>
  <si>
    <t>00161459891</t>
  </si>
  <si>
    <t>17017903904</t>
  </si>
  <si>
    <t>Utb. 2000118 Vippsnr 105198</t>
  </si>
  <si>
    <t>00012213448</t>
  </si>
  <si>
    <t>26.01.2024</t>
  </si>
  <si>
    <t>25.01 HANDELSTORGET POST I BUTIK SKIEN</t>
  </si>
  <si>
    <t>00153953045</t>
  </si>
  <si>
    <t>17017708365</t>
  </si>
  <si>
    <t>Utb. 2000117 Vippsnr 105198</t>
  </si>
  <si>
    <t>00012213431</t>
  </si>
  <si>
    <t>50797460253</t>
  </si>
  <si>
    <t>25.01.2024</t>
  </si>
  <si>
    <t>24.01 432 EUROPRIS GR TØNDERVEIEN  STATHELLE</t>
  </si>
  <si>
    <t>00155750454</t>
  </si>
  <si>
    <t>17017229006</t>
  </si>
  <si>
    <t>24.01 KIWI 566 GRASMY TØNDERVEI 2  STATHELLE</t>
  </si>
  <si>
    <t>00155459302</t>
  </si>
  <si>
    <t>17017205259</t>
  </si>
  <si>
    <t>23.01.2024</t>
  </si>
  <si>
    <t>Utb. 2000116 Vippsnr 105198</t>
  </si>
  <si>
    <t>00012213401</t>
  </si>
  <si>
    <t>50797460107</t>
  </si>
  <si>
    <t>22.01 BAMBLE SVØMMEHA KIRKEVEIEN LANGESUND</t>
  </si>
  <si>
    <t>00174754537</t>
  </si>
  <si>
    <t>17017327849</t>
  </si>
  <si>
    <t>82830470000</t>
  </si>
  <si>
    <t>16.01.2024</t>
  </si>
  <si>
    <t>Fra: Grenland Krets av NSF Betalt: 15.01.24</t>
  </si>
  <si>
    <t>19315760001</t>
  </si>
  <si>
    <t>50254469451</t>
  </si>
  <si>
    <t>Refusjon av høstkontigent 2022-2023</t>
  </si>
  <si>
    <t>11.01.2024</t>
  </si>
  <si>
    <t>10.01 SPAR KJØRBEKK KJØRBEKKVEGE SKIEN</t>
  </si>
  <si>
    <t>00152959307</t>
  </si>
  <si>
    <t>17017134322</t>
  </si>
  <si>
    <t>08.01.2024</t>
  </si>
  <si>
    <t>20672410000</t>
  </si>
  <si>
    <t>00094530199</t>
  </si>
  <si>
    <t>Fra: NORSK TIPPING AS Betalt: 08.01.24</t>
  </si>
  <si>
    <t>45693362606</t>
  </si>
  <si>
    <t>50420189451</t>
  </si>
  <si>
    <t>03.01.2024</t>
  </si>
  <si>
    <t>02.01 HANDELSTORGET POST I BUTIK SKIEN</t>
  </si>
  <si>
    <t>00153257453</t>
  </si>
  <si>
    <t>17017135699</t>
  </si>
  <si>
    <t>02.01.2024</t>
  </si>
  <si>
    <t>Til: EIKA FORSIKRING</t>
  </si>
  <si>
    <t>2050 06 15010</t>
  </si>
  <si>
    <t>EIKA FORSIKRING</t>
  </si>
  <si>
    <t>86860070000</t>
  </si>
  <si>
    <t>Total beløp inn på konto:</t>
  </si>
  <si>
    <t>Totalt beløp ut av konto:</t>
  </si>
  <si>
    <t>Inngående saldo pr. 01.01.2024:</t>
  </si>
  <si>
    <t>608 757,21 NOK</t>
  </si>
  <si>
    <t>Utgående  saldo pr. 30.12.2024:</t>
  </si>
  <si>
    <t>03.07.2024</t>
  </si>
  <si>
    <t>Til: 2650.02.55365</t>
  </si>
  <si>
    <t>2601 37 20966</t>
  </si>
  <si>
    <t>KASSEKREDITT LAG OG FORENING</t>
  </si>
  <si>
    <t>2650 02 55365</t>
  </si>
  <si>
    <t>74574150000</t>
  </si>
  <si>
    <t>Til: 2650.02.55365
Utlegg ifm Bjørkøyaleir</t>
  </si>
  <si>
    <t>Fra: Stine Næss Betalt: 25.06.24</t>
  </si>
  <si>
    <t>2635 18 18483</t>
  </si>
  <si>
    <t>Stine Næss</t>
  </si>
  <si>
    <t>50263594538</t>
  </si>
  <si>
    <t>Synne Elida Lindhagen</t>
  </si>
  <si>
    <t>Fra: Tony Andre Bogen Heitmann Betalt: 25.06.24</t>
  </si>
  <si>
    <t>00000139371</t>
  </si>
  <si>
    <t>50905559343</t>
  </si>
  <si>
    <t>Minileir Ulrik N Bogen Heitmann</t>
  </si>
  <si>
    <t>25.06.2024</t>
  </si>
  <si>
    <t>Fra: Ida Olsen Betalt: 25.06.24</t>
  </si>
  <si>
    <t>00000180485</t>
  </si>
  <si>
    <t>Leir Magnus Larsen</t>
  </si>
  <si>
    <t>Fra: Ronny Wold Betalt: 25.06.24</t>
  </si>
  <si>
    <t>00000562628</t>
  </si>
  <si>
    <t>Markus Wold leir Bjørkøya 2024</t>
  </si>
  <si>
    <t>Fra: ANN ELIN CHRISTIANSEN CARLSEN Betalt: 25.06.24</t>
  </si>
  <si>
    <t>immediate</t>
  </si>
  <si>
    <t>Innkommende straksbetaling</t>
  </si>
  <si>
    <t>8160 18 49984</t>
  </si>
  <si>
    <t>00000738219</t>
  </si>
  <si>
    <t>50260159345</t>
  </si>
  <si>
    <t>Nettbank overføring</t>
  </si>
  <si>
    <t>24.06.2024</t>
  </si>
  <si>
    <t>Fra: Kristin Kolbu Betalt: 24.06.24</t>
  </si>
  <si>
    <t>9713 60 61201</t>
  </si>
  <si>
    <t>Kristin Kolbu</t>
  </si>
  <si>
    <t>00000001429</t>
  </si>
  <si>
    <t>50797603371</t>
  </si>
  <si>
    <t>Ida Hansen Kolbu</t>
  </si>
  <si>
    <t>23.06.2024</t>
  </si>
  <si>
    <t>Fra: Lise Andersen Betalt: 23.06.24</t>
  </si>
  <si>
    <t>00000202780</t>
  </si>
  <si>
    <t>Aleksander Lekman</t>
  </si>
  <si>
    <t>21.06.2024</t>
  </si>
  <si>
    <t>Fra: Øyvind Nordberg Eriksen Betalt: 20.06.24</t>
  </si>
  <si>
    <t>2670 40 54520</t>
  </si>
  <si>
    <t>Øyvind Nordberg Eriksen</t>
  </si>
  <si>
    <t>00000993606</t>
  </si>
  <si>
    <t>50254409343</t>
  </si>
  <si>
    <t>Helene Myrland Eriksen, Bjørkøya</t>
  </si>
  <si>
    <t>Fra: Inge Pedersen Betalt: 21.06.24</t>
  </si>
  <si>
    <t>00000830363</t>
  </si>
  <si>
    <t>50254419343</t>
  </si>
  <si>
    <t>Speiderleir for Sandra Bakke-Arntzen</t>
  </si>
  <si>
    <t>Fra: Siv Elise Wingereid Betalt: 18.06.24</t>
  </si>
  <si>
    <t>1214 35 26281</t>
  </si>
  <si>
    <t>Siv Elise Wingereid</t>
  </si>
  <si>
    <t>00000001920</t>
  </si>
  <si>
    <t>50797660581</t>
  </si>
  <si>
    <t>Emily W Rasmus. Bjørkøya</t>
  </si>
  <si>
    <t>Fra: Linda Apeland Betalt: 14.06.24</t>
  </si>
  <si>
    <t>00000161171</t>
  </si>
  <si>
    <t>Bjørkøya, Julie Pedersen</t>
  </si>
  <si>
    <t>13.06.2024</t>
  </si>
  <si>
    <t>Fra: Christine Ekman Betalt: 13.06.24</t>
  </si>
  <si>
    <t>00000952028</t>
  </si>
  <si>
    <t>50281139343</t>
  </si>
  <si>
    <t>Bjørkøya leir for Adrian Ekman</t>
  </si>
  <si>
    <t>Fra: Christina Holen Lunde Betalt: 13.06.24</t>
  </si>
  <si>
    <t>00000156279</t>
  </si>
  <si>
    <t>Speiderleir Bjørkøya for Ole og Alma</t>
  </si>
  <si>
    <t>Fra: 1 Stathelle Speidergruppe av NSF</t>
  </si>
  <si>
    <t>2601 17 19146</t>
  </si>
  <si>
    <t>1 Stathelle Speidergruppe av N</t>
  </si>
  <si>
    <t>22329510001</t>
  </si>
  <si>
    <t>5 speidere fra 1. Bamble/Stathelle</t>
  </si>
  <si>
    <t>355,98 NOK</t>
  </si>
  <si>
    <t>Type/prosjekt</t>
  </si>
  <si>
    <t>Salg av gammel påhenger, betaling mottatt kontant</t>
  </si>
  <si>
    <t>Betaling for Sjøpeff, 2 deltakere</t>
  </si>
  <si>
    <t>Gapahuk</t>
  </si>
  <si>
    <t>leie lif klubbhus ifm juleavslutning</t>
  </si>
  <si>
    <t>Opptak maxier</t>
  </si>
  <si>
    <t xml:space="preserve">Blomster ifm begravelse Sigrun Johnsen </t>
  </si>
  <si>
    <t>Leie av pioner</t>
  </si>
  <si>
    <t>Utgifter til reise Peffkurs på Flekkerøya</t>
  </si>
  <si>
    <t>Svømmehallen, inngang</t>
  </si>
  <si>
    <t>Strøm 2023</t>
  </si>
  <si>
    <t>Årlig leie Kongshavn</t>
  </si>
  <si>
    <t>Kontingent for Thea. Tilbakebetalt over 750</t>
  </si>
  <si>
    <t xml:space="preserve">TUR </t>
  </si>
  <si>
    <t>Domeneleie netthotell 1langesundsjo.no</t>
  </si>
  <si>
    <t>Bilag nr</t>
  </si>
  <si>
    <t>Gapahuk (Byggmakker)</t>
  </si>
  <si>
    <t>Speider-sport, div merker</t>
  </si>
  <si>
    <t>Printerblekk til kopi, kontormateriell</t>
  </si>
  <si>
    <t>Proisp - domeneleie pontos.no</t>
  </si>
  <si>
    <t>Materiell septik pontos lagret på brygga</t>
  </si>
  <si>
    <t>Dugnadsmat ifm dugnad på brygga</t>
  </si>
  <si>
    <t>Kjøp av pioner maxi fra gåsøkalven seilforening</t>
  </si>
  <si>
    <t>Div utgifter ifm høst tokt</t>
  </si>
  <si>
    <t>Kjøring t/r Tønsberg ifm henting av Pioner</t>
  </si>
  <si>
    <t>Sjøspeiderflagg - 5 stk</t>
  </si>
  <si>
    <t>Mat på tokt</t>
  </si>
  <si>
    <t>Finn-annonser for salg av båter og motor</t>
  </si>
  <si>
    <t>Diesel på båter, bensin. Pluss impeller for påhengsmotor 4 hk</t>
  </si>
  <si>
    <t>Kjøring ifm tokt - henting i kragerø</t>
  </si>
  <si>
    <t>Div utlegg, mat ifm, tokt</t>
  </si>
  <si>
    <t>Nye laken til båtene</t>
  </si>
  <si>
    <t>Diverse materiell, inventar</t>
  </si>
  <si>
    <t>Diverse engangsbestikk til tokt24</t>
  </si>
  <si>
    <t>Nor Bunkring; Sanitærvæske til Pontos</t>
  </si>
  <si>
    <t>Årlig medlemsskap LMF</t>
  </si>
  <si>
    <t>plastkasser til oppbevaring på brygga</t>
  </si>
  <si>
    <t>årlig leie domene pontos.no</t>
  </si>
  <si>
    <t>Diverse materiell, båter</t>
  </si>
  <si>
    <t>Reparasjon på Pontos, H&amp;A</t>
  </si>
  <si>
    <t>Diverse materiell Pontos</t>
  </si>
  <si>
    <t>Hytteleie på Bjørkøya. Deltakelse fra Stathelle dekkes fra innbetaling til leirkonto</t>
  </si>
  <si>
    <t>Diverse materiell til båtpuss, pluss batteri sjarmansa</t>
  </si>
  <si>
    <t>Nye setskruer til påhengere</t>
  </si>
  <si>
    <t>Restbetaling for storseil pontosd</t>
  </si>
  <si>
    <t>Deler til &lt;viking - batterideler</t>
  </si>
  <si>
    <t>Deltakelse KBK og SKS</t>
  </si>
  <si>
    <t>Diverse materiell båtpuss</t>
  </si>
  <si>
    <t>Fugemasse til askeladd - tetting av stemjern</t>
  </si>
  <si>
    <t>Kjøp av stropper til løft av båtene</t>
  </si>
  <si>
    <t>Kjøp genser</t>
  </si>
  <si>
    <t>Årlig avgift fakturaprogram</t>
  </si>
  <si>
    <t>Momskompensasjon 2024 fra NSF</t>
  </si>
  <si>
    <t>Pantepenger fra Spar 2024</t>
  </si>
  <si>
    <t>1.Langesund Sjøspeidergruppe</t>
  </si>
  <si>
    <t>Overføring til dsriftskonto fra "roverkonto"</t>
  </si>
  <si>
    <t>Overføring til driftskonto fra "Leirkonto"</t>
  </si>
  <si>
    <t>Fra norsk tipping</t>
  </si>
  <si>
    <t>31.12.2024</t>
  </si>
  <si>
    <t>2601 17 17046</t>
  </si>
  <si>
    <t>0,00 NOK</t>
  </si>
  <si>
    <t>-4 696,49 NOK</t>
  </si>
  <si>
    <t>4 696,49 NOK</t>
  </si>
  <si>
    <t>Utgående  saldo pr. 31.12.2024:</t>
  </si>
  <si>
    <t>-19 673,98 NOK</t>
  </si>
  <si>
    <t>Salg to gensere</t>
  </si>
  <si>
    <t>Salg, merker småspeider</t>
  </si>
  <si>
    <t>Spond cashback</t>
  </si>
  <si>
    <t>salg av to askeladder</t>
  </si>
  <si>
    <t>Salg av gammel båthenger</t>
  </si>
  <si>
    <t>Overnatting småspeidere</t>
  </si>
  <si>
    <t>Intern overføring</t>
  </si>
  <si>
    <t>Renter</t>
  </si>
  <si>
    <t>RENTER</t>
  </si>
  <si>
    <t>525636,12 NOK</t>
  </si>
  <si>
    <t>01.01.2025</t>
  </si>
  <si>
    <t>2601 31 93869</t>
  </si>
  <si>
    <t>00090010000</t>
  </si>
  <si>
    <t>TERSKELRENTE 1</t>
  </si>
  <si>
    <t>00090090000</t>
  </si>
  <si>
    <t>12 447,00 NOK</t>
  </si>
  <si>
    <t>371 511,39 NOK</t>
  </si>
  <si>
    <t>383 958,39 NOK</t>
  </si>
  <si>
    <t>intern overføring</t>
  </si>
  <si>
    <t>1. langesund sjø driftskonto</t>
  </si>
  <si>
    <t>49,00 NOK</t>
  </si>
  <si>
    <t>00000497435</t>
  </si>
  <si>
    <t>Fra: Erik Gabrielsen Betalt: 31.12.24</t>
  </si>
  <si>
    <t>9713 53 26821</t>
  </si>
  <si>
    <t>Erik Gabrielsen</t>
  </si>
  <si>
    <t>00000004866</t>
  </si>
  <si>
    <t>50797603856</t>
  </si>
  <si>
    <t>Pant des 2024</t>
  </si>
  <si>
    <t>19 399,00 NOK</t>
  </si>
  <si>
    <t>81,00 NOK</t>
  </si>
  <si>
    <t>årlig avgift kystradio</t>
  </si>
  <si>
    <t>Div til gapahuken</t>
  </si>
  <si>
    <t>div mat til møte</t>
  </si>
  <si>
    <t>bensin til båt</t>
  </si>
  <si>
    <t>Bensin til båt</t>
  </si>
  <si>
    <t>div mat til leir/Oddbjørn</t>
  </si>
  <si>
    <t>Mat til leir / Oddbjørn</t>
  </si>
  <si>
    <t>Drivstoffslange til motor</t>
  </si>
  <si>
    <t>Div fortøyning/Oddbjørn</t>
  </si>
  <si>
    <t>div materiell bensintanker</t>
  </si>
  <si>
    <t>regulator til gassflaske/oddbjørn</t>
  </si>
  <si>
    <t>fug og lim/Oddbjørn</t>
  </si>
  <si>
    <t>Lakk</t>
  </si>
  <si>
    <t>Støvsugerposer</t>
  </si>
  <si>
    <t>møte/dugnadsmat</t>
  </si>
  <si>
    <t>div til vårpuss</t>
  </si>
  <si>
    <t>Div vårpuss</t>
  </si>
  <si>
    <t>gassbeholder</t>
  </si>
  <si>
    <t>div matriell</t>
  </si>
  <si>
    <t>diverse oppussimg</t>
  </si>
  <si>
    <t>Redningsselskapet/Kystpatruljen</t>
  </si>
  <si>
    <t>Småbåtregistret</t>
  </si>
  <si>
    <t>Div kontorrekv. Printerblekk</t>
  </si>
  <si>
    <t>Pizza ifm årsmøte</t>
  </si>
  <si>
    <t>fuglekasser</t>
  </si>
  <si>
    <t>Internett årsavgift</t>
  </si>
  <si>
    <t>mat lifjell</t>
  </si>
  <si>
    <t>møtemat</t>
  </si>
  <si>
    <t>Batterier</t>
  </si>
  <si>
    <t>Forsendelse  materiell wb</t>
  </si>
  <si>
    <t>Møtemat</t>
  </si>
  <si>
    <t>Mat ifm overnatting småspeidere</t>
  </si>
  <si>
    <t>Mat årsmøte</t>
  </si>
  <si>
    <t>materiell wb forsendelse toll</t>
  </si>
  <si>
    <t xml:space="preserve">Traller til påhengsmotorer. Kvittering mangler? </t>
  </si>
  <si>
    <t xml:space="preserve">Mangler kvittering? </t>
  </si>
  <si>
    <t xml:space="preserve">Kvittering? </t>
  </si>
  <si>
    <t>Årsavgift for kortet. Belastes direkte i nettbank, ingen kvittering</t>
  </si>
  <si>
    <t>Kvittering mangler? Usikker hvem?</t>
  </si>
  <si>
    <t>Over / undersk.</t>
  </si>
  <si>
    <t>Bør vurdere å skifte kjølevæske i 2025, senest 2026. Pontos trenger storservice på motor før 2026.</t>
  </si>
  <si>
    <t xml:space="preserve">Kan søke støtte, men bør uansett installeres. </t>
  </si>
  <si>
    <t>Denne oppgraderingen er ikke strengt nødvendig og bør være avhengig av gavetildeling. Prisnivå er usikkert. Dersom vi må skifte radar blir den en betydelig større kostnad som er avhengig av støtte. Gamle komponenter kan selges.</t>
  </si>
  <si>
    <t xml:space="preserve">Avhengig av støtte. Prisoverslag 75.000-100.000 kr inkl moms levert Langesund. </t>
  </si>
  <si>
    <t>Inklusive oljeskift på småmotorer</t>
  </si>
  <si>
    <t>OPPGAVE</t>
  </si>
  <si>
    <t>BESKRIVELSE</t>
  </si>
  <si>
    <t>AKTIVITET</t>
  </si>
  <si>
    <t>Andre utgifter brygge</t>
  </si>
  <si>
    <t>For eksempel maling, materiell, verktøy</t>
  </si>
  <si>
    <t>Rep sprayhood</t>
  </si>
  <si>
    <t>Gammel sprayhood er dårlig og må byttes</t>
  </si>
  <si>
    <t>Rep forstag</t>
  </si>
  <si>
    <t>Reparere forstag etter skade</t>
  </si>
  <si>
    <t>Sjøsetting og slippsetting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</si>
</sst>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kr&quot;\ * #,##0.00_ ;_ &quot;kr&quot;\ * \-#,##0.00_ ;_ &quot;kr&quot;\ * &quot;-&quot;??_ ;_ @_ "/>
    <numFmt numFmtId="165" formatCode="###,\ ###,###,##0.00"/>
    <numFmt numFmtId="166" formatCode="#0.00"/>
  </numFmts>
  <fonts count="32">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sz val="11"/>
      <color indexed="8"/>
      <name val="Calibri"/>
      <family val="2"/>
      <scheme val="minor"/>
    </font>
    <font>
      <b/>
      <sz val="11"/>
      <color rgb="FFFA7D00"/>
      <name val="Calibri"/>
      <family val="2"/>
      <scheme val="minor"/>
    </font>
    <font>
      <b/>
      <sz val="11"/>
      <color theme="1"/>
      <name val="Calibri"/>
      <family val="2"/>
      <scheme val="minor"/>
    </font>
    <font>
      <b/>
      <sz val="14"/>
      <color indexed="8"/>
      <name val="Calibri"/>
      <family val="2"/>
      <scheme val="minor"/>
    </font>
    <font>
      <sz val="10"/>
      <color indexed="8"/>
      <name val="Calibri"/>
      <family val="2"/>
      <scheme val="minor"/>
    </font>
    <font>
      <sz val="9"/>
      <color indexed="8"/>
      <name val="Calibri"/>
      <family val="2"/>
      <scheme val="minor"/>
    </font>
    <font>
      <b/>
      <sz val="11"/>
      <color indexed="8"/>
      <name val="Calibri"/>
      <family val="2"/>
      <scheme val="minor"/>
    </font>
    <font>
      <sz val="8"/>
      <color indexed="8"/>
      <name val="Calibri"/>
      <family val="2"/>
      <scheme val="minor"/>
    </font>
    <font>
      <sz val="9"/>
      <color theme="0" tint="-0.34998626667073579"/>
      <name val="Calibri"/>
      <family val="2"/>
      <scheme val="minor"/>
    </font>
    <font>
      <sz val="8"/>
      <color theme="0" tint="-0.34998626667073579"/>
      <name val="Calibri"/>
      <family val="2"/>
      <scheme val="minor"/>
    </font>
    <font>
      <sz val="11"/>
      <color theme="0" tint="-0.34998626667073579"/>
      <name val="Calibri"/>
      <family val="2"/>
      <scheme val="minor"/>
    </font>
    <font>
      <b/>
      <sz val="11"/>
      <color theme="0" tint="-0.34998626667073579"/>
      <name val="Calibri"/>
      <family val="2"/>
      <scheme val="minor"/>
    </font>
    <font>
      <sz val="10"/>
      <color theme="0" tint="-0.34998626667073579"/>
      <name val="Calibri"/>
      <family val="2"/>
      <scheme val="minor"/>
    </font>
    <font>
      <sz val="9"/>
      <color theme="1"/>
      <name val="Calibri"/>
      <family val="2"/>
      <scheme val="minor"/>
    </font>
    <font>
      <sz val="10"/>
      <color theme="1"/>
      <name val="Calibri"/>
      <family val="2"/>
      <scheme val="minor"/>
    </font>
    <font>
      <b/>
      <sz val="10"/>
      <color theme="0" tint="-0.34998626667073579"/>
      <name val="Calibri"/>
      <family val="2"/>
      <scheme val="minor"/>
    </font>
    <font>
      <b/>
      <sz val="10"/>
      <color indexed="8"/>
      <name val="Calibri"/>
      <family val="2"/>
      <scheme val="minor"/>
    </font>
    <font>
      <b/>
      <sz val="10"/>
      <color theme="1"/>
      <name val="Calibri"/>
      <family val="2"/>
      <scheme val="minor"/>
    </font>
    <font>
      <sz val="11"/>
      <color rgb="FF9C0006"/>
      <name val="Calibri"/>
      <family val="2"/>
      <scheme val="minor"/>
    </font>
    <font>
      <b/>
      <sz val="9"/>
      <color indexed="8"/>
      <name val="Calibri"/>
      <family val="2"/>
      <scheme val="minor"/>
    </font>
    <font>
      <sz val="10"/>
      <color rgb="FF9C0006"/>
      <name val="Calibri"/>
      <family val="2"/>
      <scheme val="minor"/>
    </font>
    <font>
      <b/>
      <sz val="10"/>
      <color rgb="FFFA7D00"/>
      <name val="Calibri"/>
      <family val="2"/>
      <scheme val="minor"/>
    </font>
    <font>
      <b/>
      <sz val="10"/>
      <color rgb="FF464646"/>
      <name val="SansSerif"/>
      <family val="2"/>
    </font>
    <font>
      <sz val="10"/>
      <color rgb="FF464646"/>
      <name val="SansSerif"/>
      <family val="2"/>
    </font>
    <font>
      <sz val="10"/>
      <color rgb="FF000000"/>
      <name val="SansSerif"/>
      <family val="2"/>
    </font>
    <font>
      <sz val="10"/>
      <color rgb="FF464646"/>
      <name val="SansSerif"/>
    </font>
    <font>
      <b/>
      <sz val="14"/>
      <color theme="1"/>
      <name val="Calibri"/>
      <family val="2"/>
      <scheme val="minor"/>
    </font>
    <font>
      <sz val="14"/>
      <color theme="1"/>
      <name val="Calibri"/>
      <family val="2"/>
      <scheme val="minor"/>
    </font>
  </fonts>
  <fills count="20">
    <fill>
      <patternFill patternType="none"/>
    </fill>
    <fill>
      <patternFill patternType="gray125"/>
    </fill>
    <fill>
      <patternFill patternType="solid">
        <fgColor rgb="FFF2F2F2"/>
      </patternFill>
    </fill>
    <fill>
      <patternFill patternType="solid">
        <fgColor rgb="FFFFFF00"/>
        <bgColor indexed="64"/>
      </patternFill>
    </fill>
    <fill>
      <patternFill patternType="solid">
        <fgColor rgb="FFFFC7CE"/>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C000"/>
        <bgColor indexed="64"/>
      </patternFill>
    </fill>
    <fill>
      <patternFill patternType="solid">
        <fgColor theme="2" tint="-9.9978637043366805E-2"/>
        <bgColor indexed="64"/>
      </patternFill>
    </fill>
    <fill>
      <patternFill patternType="solid">
        <fgColor rgb="FF00B0F0"/>
        <bgColor indexed="64"/>
      </patternFill>
    </fill>
    <fill>
      <patternFill patternType="solid">
        <fgColor rgb="FF0070C0"/>
        <bgColor indexed="64"/>
      </patternFill>
    </fill>
    <fill>
      <patternFill patternType="solid">
        <fgColor theme="7"/>
        <bgColor indexed="64"/>
      </patternFill>
    </fill>
    <fill>
      <patternFill patternType="solid">
        <fgColor rgb="FF92D050"/>
        <bgColor indexed="64"/>
      </patternFill>
    </fill>
  </fills>
  <borders count="75">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9"/>
      </left>
      <right style="thin">
        <color indexed="9"/>
      </right>
      <top style="thin">
        <color indexed="9"/>
      </top>
      <bottom/>
      <diagonal/>
    </border>
    <border>
      <left style="thin">
        <color indexed="9"/>
      </left>
      <right/>
      <top style="thin">
        <color indexed="8"/>
      </top>
      <bottom style="thin">
        <color indexed="9"/>
      </bottom>
      <diagonal/>
    </border>
    <border>
      <left style="thin">
        <color indexed="9"/>
      </left>
      <right/>
      <top style="thin">
        <color indexed="9"/>
      </top>
      <bottom style="thin">
        <color indexed="9"/>
      </bottom>
      <diagonal/>
    </border>
    <border>
      <left style="thin">
        <color indexed="9"/>
      </left>
      <right style="thin">
        <color indexed="9"/>
      </right>
      <top/>
      <bottom style="thin">
        <color indexed="9"/>
      </bottom>
      <diagonal/>
    </border>
    <border>
      <left style="thin">
        <color auto="1"/>
      </left>
      <right style="thin">
        <color indexed="9"/>
      </right>
      <top style="thin">
        <color indexed="8"/>
      </top>
      <bottom style="thin">
        <color indexed="9"/>
      </bottom>
      <diagonal/>
    </border>
    <border>
      <left style="thin">
        <color indexed="9"/>
      </left>
      <right style="thin">
        <color auto="1"/>
      </right>
      <top style="thin">
        <color indexed="8"/>
      </top>
      <bottom style="thin">
        <color indexed="9"/>
      </bottom>
      <diagonal/>
    </border>
    <border>
      <left style="thin">
        <color auto="1"/>
      </left>
      <right/>
      <top/>
      <bottom/>
      <diagonal/>
    </border>
    <border>
      <left/>
      <right style="thin">
        <color auto="1"/>
      </right>
      <top/>
      <bottom/>
      <diagonal/>
    </border>
    <border>
      <left style="thin">
        <color indexed="9"/>
      </left>
      <right/>
      <top style="thin">
        <color indexed="9"/>
      </top>
      <bottom/>
      <diagonal/>
    </border>
    <border>
      <left style="thin">
        <color auto="1"/>
      </left>
      <right style="thin">
        <color indexed="9"/>
      </right>
      <top style="thin">
        <color indexed="9"/>
      </top>
      <bottom/>
      <diagonal/>
    </border>
    <border>
      <left style="thin">
        <color indexed="9"/>
      </left>
      <right style="thin">
        <color auto="1"/>
      </right>
      <top style="thin">
        <color indexed="9"/>
      </top>
      <bottom/>
      <diagonal/>
    </border>
    <border>
      <left style="medium">
        <color auto="1"/>
      </left>
      <right style="thin">
        <color indexed="9"/>
      </right>
      <top style="medium">
        <color auto="1"/>
      </top>
      <bottom style="medium">
        <color auto="1"/>
      </bottom>
      <diagonal/>
    </border>
    <border>
      <left style="thin">
        <color indexed="9"/>
      </left>
      <right style="thin">
        <color indexed="9"/>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9"/>
      </left>
      <right/>
      <top style="medium">
        <color auto="1"/>
      </top>
      <bottom style="medium">
        <color auto="1"/>
      </bottom>
      <diagonal/>
    </border>
    <border>
      <left style="thin">
        <color auto="1"/>
      </left>
      <right style="thin">
        <color indexed="9"/>
      </right>
      <top style="medium">
        <color auto="1"/>
      </top>
      <bottom style="medium">
        <color auto="1"/>
      </bottom>
      <diagonal/>
    </border>
    <border>
      <left style="thin">
        <color indexed="9"/>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indexed="9"/>
      </right>
      <top style="medium">
        <color auto="1"/>
      </top>
      <bottom style="thin">
        <color indexed="8"/>
      </bottom>
      <diagonal/>
    </border>
    <border>
      <left style="thin">
        <color indexed="9"/>
      </left>
      <right/>
      <top style="medium">
        <color auto="1"/>
      </top>
      <bottom style="thin">
        <color indexed="8"/>
      </bottom>
      <diagonal/>
    </border>
    <border>
      <left style="thin">
        <color auto="1"/>
      </left>
      <right style="thin">
        <color indexed="9"/>
      </right>
      <top style="medium">
        <color auto="1"/>
      </top>
      <bottom style="thin">
        <color indexed="8"/>
      </bottom>
      <diagonal/>
    </border>
    <border>
      <left style="thin">
        <color indexed="9"/>
      </left>
      <right style="thin">
        <color auto="1"/>
      </right>
      <top style="medium">
        <color auto="1"/>
      </top>
      <bottom style="thin">
        <color indexed="8"/>
      </bottom>
      <diagonal/>
    </border>
    <border>
      <left style="thin">
        <color indexed="9"/>
      </left>
      <right style="medium">
        <color auto="1"/>
      </right>
      <top style="medium">
        <color auto="1"/>
      </top>
      <bottom style="thin">
        <color indexed="8"/>
      </bottom>
      <diagonal/>
    </border>
    <border>
      <left style="medium">
        <color auto="1"/>
      </left>
      <right style="thin">
        <color indexed="9"/>
      </right>
      <top style="thin">
        <color indexed="8"/>
      </top>
      <bottom style="thin">
        <color indexed="9"/>
      </bottom>
      <diagonal/>
    </border>
    <border>
      <left style="thin">
        <color indexed="9"/>
      </left>
      <right style="medium">
        <color auto="1"/>
      </right>
      <top style="thin">
        <color indexed="8"/>
      </top>
      <bottom style="thin">
        <color indexed="9"/>
      </bottom>
      <diagonal/>
    </border>
    <border>
      <left style="medium">
        <color auto="1"/>
      </left>
      <right style="thin">
        <color indexed="9"/>
      </right>
      <top style="thin">
        <color indexed="9"/>
      </top>
      <bottom style="thin">
        <color indexed="9"/>
      </bottom>
      <diagonal/>
    </border>
    <border>
      <left/>
      <right style="medium">
        <color auto="1"/>
      </right>
      <top/>
      <bottom/>
      <diagonal/>
    </border>
    <border>
      <left style="medium">
        <color auto="1"/>
      </left>
      <right style="thin">
        <color indexed="9"/>
      </right>
      <top style="thin">
        <color indexed="9"/>
      </top>
      <bottom/>
      <diagonal/>
    </border>
    <border>
      <left style="medium">
        <color auto="1"/>
      </left>
      <right style="thin">
        <color indexed="9"/>
      </right>
      <top style="medium">
        <color auto="1"/>
      </top>
      <bottom/>
      <diagonal/>
    </border>
    <border>
      <left style="thin">
        <color indexed="9"/>
      </left>
      <right style="thin">
        <color indexed="9"/>
      </right>
      <top style="medium">
        <color auto="1"/>
      </top>
      <bottom/>
      <diagonal/>
    </border>
    <border>
      <left style="thin">
        <color indexed="9"/>
      </left>
      <right style="medium">
        <color auto="1"/>
      </right>
      <top style="medium">
        <color auto="1"/>
      </top>
      <bottom/>
      <diagonal/>
    </border>
    <border>
      <left style="thin">
        <color indexed="9"/>
      </left>
      <right style="medium">
        <color auto="1"/>
      </right>
      <top style="medium">
        <color auto="1"/>
      </top>
      <bottom style="medium">
        <color auto="1"/>
      </bottom>
      <diagonal/>
    </border>
    <border>
      <left style="thin">
        <color indexed="9"/>
      </left>
      <right style="thin">
        <color indexed="9"/>
      </right>
      <top/>
      <bottom/>
      <diagonal/>
    </border>
    <border>
      <left style="medium">
        <color auto="1"/>
      </left>
      <right style="thin">
        <color indexed="9"/>
      </right>
      <top style="medium">
        <color auto="1"/>
      </top>
      <bottom style="thin">
        <color indexed="9"/>
      </bottom>
      <diagonal/>
    </border>
    <border>
      <left style="thin">
        <color indexed="9"/>
      </left>
      <right style="thin">
        <color indexed="9"/>
      </right>
      <top style="medium">
        <color auto="1"/>
      </top>
      <bottom style="thin">
        <color indexed="9"/>
      </bottom>
      <diagonal/>
    </border>
    <border>
      <left style="thin">
        <color indexed="9"/>
      </left>
      <right style="medium">
        <color auto="1"/>
      </right>
      <top style="medium">
        <color auto="1"/>
      </top>
      <bottom style="thin">
        <color indexed="9"/>
      </bottom>
      <diagonal/>
    </border>
    <border>
      <left style="medium">
        <color auto="1"/>
      </left>
      <right style="thin">
        <color indexed="9"/>
      </right>
      <top style="thin">
        <color indexed="9"/>
      </top>
      <bottom style="medium">
        <color auto="1"/>
      </bottom>
      <diagonal/>
    </border>
    <border>
      <left style="thin">
        <color indexed="9"/>
      </left>
      <right style="thin">
        <color indexed="9"/>
      </right>
      <top style="thin">
        <color indexed="9"/>
      </top>
      <bottom style="medium">
        <color auto="1"/>
      </bottom>
      <diagonal/>
    </border>
    <border>
      <left style="thin">
        <color indexed="9"/>
      </left>
      <right style="medium">
        <color auto="1"/>
      </right>
      <top style="thin">
        <color indexed="9"/>
      </top>
      <bottom style="medium">
        <color auto="1"/>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auto="1"/>
      </left>
      <right style="thin">
        <color indexed="9"/>
      </right>
      <top/>
      <bottom style="thin">
        <color indexed="9"/>
      </bottom>
      <diagonal/>
    </border>
    <border>
      <left style="thin">
        <color indexed="9"/>
      </left>
      <right style="medium">
        <color auto="1"/>
      </right>
      <top/>
      <bottom style="thin">
        <color indexed="9"/>
      </bottom>
      <diagonal/>
    </border>
    <border>
      <left style="medium">
        <color auto="1"/>
      </left>
      <right style="thin">
        <color indexed="9"/>
      </right>
      <top/>
      <bottom style="thin">
        <color indexed="9"/>
      </bottom>
      <diagonal/>
    </border>
    <border>
      <left style="thin">
        <color indexed="9"/>
      </left>
      <right/>
      <top/>
      <bottom style="thin">
        <color indexed="9"/>
      </bottom>
      <diagonal/>
    </border>
    <border>
      <left style="thin">
        <color indexed="9"/>
      </left>
      <right style="thin">
        <color auto="1"/>
      </right>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right/>
      <top/>
      <bottom style="thin">
        <color rgb="FF7F7F7F"/>
      </bottom>
      <diagonal/>
    </border>
    <border>
      <left/>
      <right/>
      <top style="thin">
        <color rgb="FF7F7F7F"/>
      </top>
      <bottom style="thin">
        <color rgb="FF7F7F7F"/>
      </bottom>
      <diagonal/>
    </border>
    <border>
      <left style="thin">
        <color auto="1"/>
      </left>
      <right/>
      <top style="thin">
        <color auto="1"/>
      </top>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style="medium">
        <color indexed="64"/>
      </left>
      <right/>
      <top style="thin">
        <color auto="1"/>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auto="1"/>
      </top>
      <bottom/>
      <diagonal/>
    </border>
    <border>
      <left style="thin">
        <color auto="1"/>
      </left>
      <right/>
      <top/>
      <bottom style="thin">
        <color indexed="9"/>
      </bottom>
      <diagonal/>
    </border>
    <border>
      <left style="medium">
        <color indexed="64"/>
      </left>
      <right style="medium">
        <color indexed="64"/>
      </right>
      <top style="medium">
        <color indexed="64"/>
      </top>
      <bottom style="thin">
        <color indexed="9"/>
      </bottom>
      <diagonal/>
    </border>
    <border>
      <left style="medium">
        <color indexed="64"/>
      </left>
      <right style="medium">
        <color indexed="64"/>
      </right>
      <top/>
      <bottom style="medium">
        <color indexed="64"/>
      </bottom>
      <diagonal/>
    </border>
  </borders>
  <cellStyleXfs count="5">
    <xf numFmtId="0" fontId="0" fillId="0" borderId="0"/>
    <xf numFmtId="0" fontId="4" fillId="0" borderId="0"/>
    <xf numFmtId="0" fontId="5" fillId="2" borderId="1" applyNumberFormat="0" applyAlignment="0" applyProtection="0"/>
    <xf numFmtId="0" fontId="2" fillId="0" borderId="0" applyNumberFormat="0" applyFont="0" applyFill="0" applyBorder="0" applyAlignment="0" applyProtection="0"/>
    <xf numFmtId="0" fontId="22" fillId="4" borderId="0" applyNumberFormat="0" applyBorder="0" applyAlignment="0" applyProtection="0"/>
  </cellStyleXfs>
  <cellXfs count="327">
    <xf numFmtId="0" fontId="0" fillId="0" borderId="0" xfId="0"/>
    <xf numFmtId="0" fontId="3" fillId="0" borderId="0" xfId="0" applyFont="1"/>
    <xf numFmtId="0" fontId="4" fillId="0" borderId="0" xfId="1"/>
    <xf numFmtId="165" fontId="4" fillId="0" borderId="0" xfId="1" applyNumberFormat="1"/>
    <xf numFmtId="0" fontId="3" fillId="0" borderId="0" xfId="0" applyFont="1" applyAlignment="1">
      <alignment horizontal="left"/>
    </xf>
    <xf numFmtId="3" fontId="10" fillId="0" borderId="8" xfId="0" applyNumberFormat="1" applyFont="1" applyBorder="1"/>
    <xf numFmtId="3" fontId="8" fillId="0" borderId="10" xfId="0" applyNumberFormat="1" applyFont="1" applyBorder="1"/>
    <xf numFmtId="49" fontId="11" fillId="0" borderId="6" xfId="0" applyNumberFormat="1" applyFont="1" applyBorder="1"/>
    <xf numFmtId="0" fontId="8" fillId="0" borderId="7" xfId="0" applyFont="1" applyBorder="1"/>
    <xf numFmtId="49" fontId="11" fillId="0" borderId="7" xfId="0" applyNumberFormat="1" applyFont="1" applyBorder="1"/>
    <xf numFmtId="1" fontId="8" fillId="0" borderId="5" xfId="0" applyNumberFormat="1" applyFont="1" applyBorder="1"/>
    <xf numFmtId="1" fontId="10" fillId="0" borderId="8" xfId="0" applyNumberFormat="1" applyFont="1" applyBorder="1"/>
    <xf numFmtId="0" fontId="11" fillId="0" borderId="7" xfId="0" applyFont="1" applyBorder="1"/>
    <xf numFmtId="0" fontId="8" fillId="0" borderId="13" xfId="0" applyFont="1" applyBorder="1"/>
    <xf numFmtId="1" fontId="8" fillId="0" borderId="13" xfId="0" applyNumberFormat="1" applyFont="1" applyBorder="1"/>
    <xf numFmtId="49" fontId="10" fillId="0" borderId="16" xfId="0" applyNumberFormat="1" applyFont="1" applyBorder="1"/>
    <xf numFmtId="1" fontId="10" fillId="0" borderId="17" xfId="0" applyNumberFormat="1" applyFont="1" applyBorder="1"/>
    <xf numFmtId="3" fontId="10" fillId="0" borderId="18" xfId="0" applyNumberFormat="1" applyFont="1" applyBorder="1"/>
    <xf numFmtId="3" fontId="10" fillId="0" borderId="19" xfId="0" applyNumberFormat="1" applyFont="1" applyBorder="1"/>
    <xf numFmtId="1" fontId="10" fillId="0" borderId="20" xfId="0" applyNumberFormat="1" applyFont="1" applyBorder="1"/>
    <xf numFmtId="3" fontId="10" fillId="0" borderId="22" xfId="0" applyNumberFormat="1" applyFont="1" applyBorder="1"/>
    <xf numFmtId="1" fontId="8" fillId="0" borderId="24" xfId="0" applyNumberFormat="1" applyFont="1" applyBorder="1"/>
    <xf numFmtId="49" fontId="9" fillId="0" borderId="25" xfId="0" applyNumberFormat="1" applyFont="1" applyBorder="1"/>
    <xf numFmtId="0" fontId="9" fillId="0" borderId="27" xfId="0" applyFont="1" applyBorder="1" applyAlignment="1">
      <alignment horizontal="center" wrapText="1"/>
    </xf>
    <xf numFmtId="0" fontId="9" fillId="0" borderId="28" xfId="0" applyFont="1" applyBorder="1" applyAlignment="1">
      <alignment horizontal="center" wrapText="1"/>
    </xf>
    <xf numFmtId="49" fontId="10" fillId="0" borderId="29" xfId="0" applyNumberFormat="1" applyFont="1" applyBorder="1"/>
    <xf numFmtId="3" fontId="8" fillId="0" borderId="30" xfId="0" applyNumberFormat="1" applyFont="1" applyBorder="1"/>
    <xf numFmtId="49" fontId="8" fillId="0" borderId="31" xfId="0" applyNumberFormat="1" applyFont="1" applyBorder="1"/>
    <xf numFmtId="0" fontId="0" fillId="0" borderId="32" xfId="0" applyBorder="1"/>
    <xf numFmtId="49" fontId="8" fillId="0" borderId="33" xfId="0" applyNumberFormat="1" applyFont="1" applyBorder="1"/>
    <xf numFmtId="49" fontId="7" fillId="0" borderId="5" xfId="0" applyNumberFormat="1" applyFont="1" applyBorder="1"/>
    <xf numFmtId="1" fontId="8" fillId="0" borderId="33" xfId="0" applyNumberFormat="1" applyFont="1" applyBorder="1"/>
    <xf numFmtId="4" fontId="8" fillId="0" borderId="5" xfId="0" applyNumberFormat="1" applyFont="1" applyBorder="1"/>
    <xf numFmtId="1" fontId="8" fillId="0" borderId="34" xfId="0" applyNumberFormat="1" applyFont="1" applyBorder="1"/>
    <xf numFmtId="49" fontId="9" fillId="0" borderId="35" xfId="0" applyNumberFormat="1" applyFont="1" applyBorder="1"/>
    <xf numFmtId="0" fontId="9" fillId="0" borderId="35" xfId="0" applyFont="1" applyBorder="1" applyAlignment="1">
      <alignment horizontal="center" wrapText="1"/>
    </xf>
    <xf numFmtId="0" fontId="9" fillId="0" borderId="36" xfId="0" applyFont="1" applyBorder="1" applyAlignment="1">
      <alignment horizontal="center" wrapText="1"/>
    </xf>
    <xf numFmtId="49" fontId="7" fillId="0" borderId="16" xfId="0" applyNumberFormat="1" applyFont="1" applyBorder="1"/>
    <xf numFmtId="1" fontId="8" fillId="0" borderId="17" xfId="0" applyNumberFormat="1" applyFont="1" applyBorder="1"/>
    <xf numFmtId="4" fontId="8" fillId="0" borderId="17" xfId="0" applyNumberFormat="1" applyFont="1" applyBorder="1"/>
    <xf numFmtId="4" fontId="8" fillId="0" borderId="37" xfId="0" applyNumberFormat="1" applyFont="1" applyBorder="1"/>
    <xf numFmtId="1" fontId="10" fillId="0" borderId="38" xfId="0" applyNumberFormat="1" applyFont="1" applyBorder="1"/>
    <xf numFmtId="3" fontId="10" fillId="0" borderId="38" xfId="0" applyNumberFormat="1" applyFont="1" applyBorder="1"/>
    <xf numFmtId="0" fontId="8" fillId="0" borderId="39" xfId="0" applyFont="1" applyBorder="1"/>
    <xf numFmtId="1" fontId="10" fillId="0" borderId="40" xfId="0" applyNumberFormat="1" applyFont="1" applyBorder="1"/>
    <xf numFmtId="3" fontId="10" fillId="0" borderId="40" xfId="0" applyNumberFormat="1" applyFont="1" applyBorder="1"/>
    <xf numFmtId="3" fontId="10" fillId="0" borderId="41" xfId="0" applyNumberFormat="1" applyFont="1" applyBorder="1"/>
    <xf numFmtId="49" fontId="7" fillId="0" borderId="42" xfId="0" applyNumberFormat="1" applyFont="1" applyBorder="1"/>
    <xf numFmtId="1" fontId="8" fillId="0" borderId="43" xfId="0" applyNumberFormat="1" applyFont="1" applyBorder="1"/>
    <xf numFmtId="3" fontId="8" fillId="0" borderId="43" xfId="0" applyNumberFormat="1" applyFont="1" applyBorder="1"/>
    <xf numFmtId="3" fontId="8" fillId="0" borderId="44" xfId="0" applyNumberFormat="1" applyFont="1" applyBorder="1"/>
    <xf numFmtId="3" fontId="4" fillId="0" borderId="15" xfId="0" applyNumberFormat="1" applyFont="1" applyBorder="1"/>
    <xf numFmtId="49" fontId="12" fillId="0" borderId="26" xfId="0" applyNumberFormat="1" applyFont="1" applyBorder="1"/>
    <xf numFmtId="49" fontId="13" fillId="0" borderId="9" xfId="0" applyNumberFormat="1" applyFont="1" applyBorder="1"/>
    <xf numFmtId="3" fontId="14" fillId="0" borderId="11" xfId="0" applyNumberFormat="1" applyFont="1" applyBorder="1"/>
    <xf numFmtId="3" fontId="14" fillId="0" borderId="14" xfId="0" applyNumberFormat="1" applyFont="1" applyBorder="1"/>
    <xf numFmtId="3" fontId="15" fillId="0" borderId="22" xfId="0" applyNumberFormat="1" applyFont="1" applyBorder="1"/>
    <xf numFmtId="0" fontId="12" fillId="0" borderId="26" xfId="0" applyFont="1" applyBorder="1" applyAlignment="1">
      <alignment horizontal="center" wrapText="1"/>
    </xf>
    <xf numFmtId="3" fontId="16" fillId="0" borderId="9" xfId="0" applyNumberFormat="1" applyFont="1" applyBorder="1"/>
    <xf numFmtId="3" fontId="15" fillId="0" borderId="23" xfId="0" applyNumberFormat="1" applyFont="1" applyBorder="1"/>
    <xf numFmtId="1" fontId="15" fillId="0" borderId="21" xfId="0" applyNumberFormat="1" applyFont="1" applyBorder="1"/>
    <xf numFmtId="1" fontId="15" fillId="0" borderId="8" xfId="0" applyNumberFormat="1" applyFont="1" applyBorder="1"/>
    <xf numFmtId="1" fontId="16" fillId="0" borderId="5" xfId="0" applyNumberFormat="1" applyFont="1" applyBorder="1"/>
    <xf numFmtId="49" fontId="12" fillId="0" borderId="35" xfId="0" applyNumberFormat="1" applyFont="1" applyBorder="1"/>
    <xf numFmtId="3" fontId="15" fillId="0" borderId="18" xfId="0" applyNumberFormat="1" applyFont="1" applyBorder="1"/>
    <xf numFmtId="3" fontId="16" fillId="0" borderId="11" xfId="0" applyNumberFormat="1" applyFont="1" applyBorder="1"/>
    <xf numFmtId="0" fontId="16" fillId="0" borderId="11" xfId="0" applyFont="1" applyBorder="1"/>
    <xf numFmtId="3" fontId="15" fillId="0" borderId="8" xfId="0" applyNumberFormat="1" applyFont="1" applyBorder="1"/>
    <xf numFmtId="4" fontId="16" fillId="0" borderId="5" xfId="0" applyNumberFormat="1" applyFont="1" applyBorder="1"/>
    <xf numFmtId="0" fontId="12" fillId="0" borderId="35" xfId="0" applyFont="1" applyBorder="1" applyAlignment="1">
      <alignment horizontal="center" wrapText="1"/>
    </xf>
    <xf numFmtId="3" fontId="6" fillId="0" borderId="19" xfId="0" applyNumberFormat="1" applyFont="1" applyBorder="1"/>
    <xf numFmtId="3" fontId="0" fillId="0" borderId="32" xfId="0" applyNumberFormat="1" applyBorder="1"/>
    <xf numFmtId="3" fontId="2" fillId="0" borderId="12" xfId="0" applyNumberFormat="1" applyFont="1" applyBorder="1"/>
    <xf numFmtId="3" fontId="2" fillId="0" borderId="32" xfId="0" applyNumberFormat="1" applyFont="1" applyBorder="1"/>
    <xf numFmtId="0" fontId="2" fillId="0" borderId="0" xfId="0" applyFont="1"/>
    <xf numFmtId="0" fontId="17" fillId="0" borderId="0" xfId="0" applyFont="1"/>
    <xf numFmtId="165" fontId="0" fillId="0" borderId="0" xfId="0" applyNumberFormat="1"/>
    <xf numFmtId="3" fontId="1" fillId="0" borderId="32" xfId="0" applyNumberFormat="1" applyFont="1" applyBorder="1"/>
    <xf numFmtId="3" fontId="8" fillId="0" borderId="17" xfId="0" applyNumberFormat="1" applyFont="1" applyBorder="1"/>
    <xf numFmtId="3" fontId="8" fillId="0" borderId="37" xfId="0" applyNumberFormat="1" applyFont="1" applyBorder="1"/>
    <xf numFmtId="1" fontId="20" fillId="0" borderId="38" xfId="0" applyNumberFormat="1" applyFont="1" applyBorder="1"/>
    <xf numFmtId="3" fontId="20" fillId="0" borderId="38" xfId="0" applyNumberFormat="1" applyFont="1" applyBorder="1"/>
    <xf numFmtId="1" fontId="19" fillId="0" borderId="8" xfId="0" applyNumberFormat="1" applyFont="1" applyBorder="1"/>
    <xf numFmtId="3" fontId="20" fillId="0" borderId="8" xfId="0" applyNumberFormat="1" applyFont="1" applyBorder="1"/>
    <xf numFmtId="3" fontId="19" fillId="0" borderId="8" xfId="0" applyNumberFormat="1" applyFont="1" applyBorder="1"/>
    <xf numFmtId="0" fontId="8" fillId="0" borderId="35" xfId="0" applyFont="1" applyBorder="1" applyAlignment="1">
      <alignment horizontal="center" wrapText="1"/>
    </xf>
    <xf numFmtId="0" fontId="16" fillId="0" borderId="35" xfId="0" applyFont="1" applyBorder="1" applyAlignment="1">
      <alignment horizontal="center" wrapText="1"/>
    </xf>
    <xf numFmtId="0" fontId="18" fillId="0" borderId="0" xfId="0" applyFont="1"/>
    <xf numFmtId="3" fontId="16" fillId="0" borderId="47" xfId="0" applyNumberFormat="1" applyFont="1" applyBorder="1"/>
    <xf numFmtId="0" fontId="12" fillId="0" borderId="16" xfId="0" applyFont="1" applyBorder="1" applyAlignment="1">
      <alignment horizontal="center" wrapText="1"/>
    </xf>
    <xf numFmtId="49" fontId="10" fillId="0" borderId="49" xfId="0" applyNumberFormat="1" applyFont="1" applyBorder="1"/>
    <xf numFmtId="49" fontId="11" fillId="0" borderId="50" xfId="0" applyNumberFormat="1" applyFont="1" applyBorder="1"/>
    <xf numFmtId="49" fontId="13" fillId="0" borderId="47" xfId="0" applyNumberFormat="1" applyFont="1" applyBorder="1"/>
    <xf numFmtId="3" fontId="8" fillId="0" borderId="51" xfId="0" applyNumberFormat="1" applyFont="1" applyBorder="1"/>
    <xf numFmtId="1" fontId="8" fillId="0" borderId="16" xfId="0" applyNumberFormat="1" applyFont="1" applyBorder="1"/>
    <xf numFmtId="49" fontId="9" fillId="0" borderId="20" xfId="0" applyNumberFormat="1" applyFont="1" applyBorder="1"/>
    <xf numFmtId="0" fontId="9" fillId="0" borderId="20" xfId="0" applyFont="1" applyBorder="1" applyAlignment="1">
      <alignment horizontal="center" wrapText="1"/>
    </xf>
    <xf numFmtId="49" fontId="16" fillId="0" borderId="47" xfId="0" applyNumberFormat="1" applyFont="1" applyBorder="1"/>
    <xf numFmtId="0" fontId="9" fillId="0" borderId="22" xfId="0" applyFont="1" applyBorder="1" applyAlignment="1">
      <alignment horizontal="center" wrapText="1"/>
    </xf>
    <xf numFmtId="0" fontId="12" fillId="0" borderId="21" xfId="0" applyFont="1" applyBorder="1" applyAlignment="1">
      <alignment horizontal="center" wrapText="1"/>
    </xf>
    <xf numFmtId="0" fontId="18" fillId="0" borderId="0" xfId="0" applyFont="1" applyAlignment="1">
      <alignment horizontal="center"/>
    </xf>
    <xf numFmtId="0" fontId="21" fillId="0" borderId="0" xfId="0" applyFont="1"/>
    <xf numFmtId="3" fontId="19" fillId="0" borderId="18" xfId="0" applyNumberFormat="1" applyFont="1" applyBorder="1" applyAlignment="1">
      <alignment horizontal="center"/>
    </xf>
    <xf numFmtId="3" fontId="20" fillId="0" borderId="18" xfId="0" applyNumberFormat="1" applyFont="1" applyBorder="1" applyAlignment="1">
      <alignment horizontal="center"/>
    </xf>
    <xf numFmtId="3" fontId="20" fillId="0" borderId="19" xfId="0" applyNumberFormat="1" applyFont="1" applyBorder="1" applyAlignment="1">
      <alignment horizontal="center"/>
    </xf>
    <xf numFmtId="3" fontId="16" fillId="0" borderId="11" xfId="0" applyNumberFormat="1" applyFont="1" applyBorder="1" applyAlignment="1">
      <alignment horizontal="center"/>
    </xf>
    <xf numFmtId="0" fontId="16" fillId="0" borderId="11" xfId="0" applyFont="1" applyBorder="1" applyAlignment="1">
      <alignment horizontal="center"/>
    </xf>
    <xf numFmtId="1" fontId="19" fillId="0" borderId="21" xfId="0" applyNumberFormat="1" applyFont="1" applyBorder="1" applyAlignment="1">
      <alignment horizontal="center"/>
    </xf>
    <xf numFmtId="3" fontId="20" fillId="0" borderId="22" xfId="0" applyNumberFormat="1" applyFont="1" applyBorder="1" applyAlignment="1">
      <alignment horizontal="center"/>
    </xf>
    <xf numFmtId="3" fontId="19" fillId="0" borderId="23" xfId="0" applyNumberFormat="1" applyFont="1" applyBorder="1" applyAlignment="1">
      <alignment horizontal="center"/>
    </xf>
    <xf numFmtId="3" fontId="21" fillId="0" borderId="19" xfId="0" applyNumberFormat="1" applyFont="1" applyBorder="1" applyAlignment="1">
      <alignment horizontal="center"/>
    </xf>
    <xf numFmtId="3" fontId="16" fillId="0" borderId="11" xfId="0" applyNumberFormat="1" applyFont="1" applyBorder="1" applyAlignment="1">
      <alignment horizontal="center" vertical="center"/>
    </xf>
    <xf numFmtId="3" fontId="19" fillId="0" borderId="22" xfId="0" applyNumberFormat="1" applyFont="1" applyBorder="1" applyAlignment="1">
      <alignment horizontal="center" vertical="center"/>
    </xf>
    <xf numFmtId="3" fontId="20" fillId="0" borderId="22" xfId="0" applyNumberFormat="1" applyFont="1" applyBorder="1" applyAlignment="1">
      <alignment horizontal="center" vertical="center"/>
    </xf>
    <xf numFmtId="3" fontId="19" fillId="0" borderId="23" xfId="0" applyNumberFormat="1" applyFont="1" applyBorder="1" applyAlignment="1">
      <alignment horizontal="center" vertical="center"/>
    </xf>
    <xf numFmtId="3" fontId="21" fillId="0" borderId="19" xfId="0" applyNumberFormat="1" applyFont="1" applyBorder="1" applyAlignment="1">
      <alignment horizontal="center" vertical="center"/>
    </xf>
    <xf numFmtId="3" fontId="18" fillId="0" borderId="46" xfId="0" applyNumberFormat="1" applyFont="1" applyBorder="1" applyAlignment="1">
      <alignment horizontal="center" vertical="center"/>
    </xf>
    <xf numFmtId="49" fontId="12" fillId="0" borderId="21" xfId="0" applyNumberFormat="1" applyFont="1" applyBorder="1" applyAlignment="1">
      <alignment horizontal="center" wrapText="1"/>
    </xf>
    <xf numFmtId="49" fontId="16" fillId="0" borderId="35" xfId="0" applyNumberFormat="1" applyFont="1" applyBorder="1" applyAlignment="1">
      <alignment horizontal="center" wrapText="1"/>
    </xf>
    <xf numFmtId="0" fontId="23" fillId="0" borderId="37" xfId="0" applyFont="1" applyBorder="1" applyAlignment="1">
      <alignment horizontal="center" wrapText="1"/>
    </xf>
    <xf numFmtId="3" fontId="20" fillId="0" borderId="48" xfId="0" applyNumberFormat="1" applyFont="1" applyBorder="1"/>
    <xf numFmtId="3" fontId="21" fillId="0" borderId="32" xfId="0" applyNumberFormat="1" applyFont="1" applyBorder="1" applyAlignment="1">
      <alignment horizontal="center" vertical="center"/>
    </xf>
    <xf numFmtId="3" fontId="21" fillId="0" borderId="32" xfId="0" applyNumberFormat="1" applyFont="1" applyBorder="1" applyAlignment="1">
      <alignment horizontal="center"/>
    </xf>
    <xf numFmtId="0" fontId="20" fillId="0" borderId="36" xfId="0" applyFont="1" applyBorder="1" applyAlignment="1">
      <alignment horizontal="center" wrapText="1"/>
    </xf>
    <xf numFmtId="0" fontId="18" fillId="0" borderId="52" xfId="0" applyFont="1" applyBorder="1"/>
    <xf numFmtId="0" fontId="18" fillId="3" borderId="52" xfId="0" applyFont="1" applyFill="1" applyBorder="1"/>
    <xf numFmtId="0" fontId="18" fillId="3" borderId="0" xfId="0" applyFont="1" applyFill="1"/>
    <xf numFmtId="0" fontId="21" fillId="3" borderId="0" xfId="0" applyFont="1" applyFill="1"/>
    <xf numFmtId="0" fontId="3" fillId="0" borderId="59" xfId="0" applyFont="1" applyBorder="1"/>
    <xf numFmtId="0" fontId="0" fillId="0" borderId="60" xfId="0" applyBorder="1"/>
    <xf numFmtId="0" fontId="0" fillId="0" borderId="61" xfId="0" applyBorder="1"/>
    <xf numFmtId="0" fontId="0" fillId="0" borderId="59" xfId="0" applyBorder="1"/>
    <xf numFmtId="0" fontId="18" fillId="5" borderId="0" xfId="0" applyFont="1" applyFill="1"/>
    <xf numFmtId="0" fontId="24" fillId="0" borderId="52" xfId="4" applyFont="1" applyFill="1" applyBorder="1"/>
    <xf numFmtId="0" fontId="18" fillId="0" borderId="52" xfId="0" applyFont="1" applyBorder="1" applyAlignment="1">
      <alignment horizontal="center"/>
    </xf>
    <xf numFmtId="0" fontId="18" fillId="0" borderId="3" xfId="0" applyFont="1" applyBorder="1"/>
    <xf numFmtId="0" fontId="21" fillId="0" borderId="52" xfId="0" applyFont="1" applyBorder="1" applyAlignment="1">
      <alignment horizontal="center"/>
    </xf>
    <xf numFmtId="14" fontId="18" fillId="0" borderId="52" xfId="0" applyNumberFormat="1" applyFont="1" applyBorder="1"/>
    <xf numFmtId="0" fontId="21" fillId="0" borderId="52" xfId="0" applyFont="1" applyBorder="1"/>
    <xf numFmtId="14" fontId="21" fillId="0" borderId="52" xfId="0" applyNumberFormat="1" applyFont="1" applyBorder="1" applyAlignment="1">
      <alignment horizontal="center"/>
    </xf>
    <xf numFmtId="14" fontId="18" fillId="0" borderId="52" xfId="0" applyNumberFormat="1" applyFont="1" applyBorder="1" applyAlignment="1">
      <alignment horizontal="center"/>
    </xf>
    <xf numFmtId="0" fontId="21" fillId="3" borderId="52" xfId="0" applyFont="1" applyFill="1" applyBorder="1"/>
    <xf numFmtId="4" fontId="18" fillId="0" borderId="52" xfId="0" applyNumberFormat="1" applyFont="1" applyBorder="1"/>
    <xf numFmtId="0" fontId="18" fillId="0" borderId="52" xfId="0" applyFont="1" applyBorder="1" applyAlignment="1">
      <alignment wrapText="1"/>
    </xf>
    <xf numFmtId="4" fontId="21" fillId="0" borderId="52" xfId="0" applyNumberFormat="1" applyFont="1" applyBorder="1"/>
    <xf numFmtId="14" fontId="24" fillId="0" borderId="52" xfId="4" applyNumberFormat="1" applyFont="1" applyFill="1" applyBorder="1" applyAlignment="1">
      <alignment horizontal="center"/>
    </xf>
    <xf numFmtId="4" fontId="24" fillId="0" borderId="52" xfId="4" applyNumberFormat="1" applyFont="1" applyFill="1" applyBorder="1"/>
    <xf numFmtId="0" fontId="24" fillId="0" borderId="0" xfId="4" applyFont="1" applyFill="1"/>
    <xf numFmtId="0" fontId="24" fillId="4" borderId="0" xfId="4" applyFont="1"/>
    <xf numFmtId="0" fontId="24" fillId="0" borderId="52" xfId="4" applyFont="1" applyFill="1" applyBorder="1" applyAlignment="1">
      <alignment wrapText="1"/>
    </xf>
    <xf numFmtId="0" fontId="24" fillId="3" borderId="0" xfId="4" applyFont="1" applyFill="1"/>
    <xf numFmtId="164" fontId="18" fillId="0" borderId="52" xfId="0" applyNumberFormat="1" applyFont="1" applyBorder="1"/>
    <xf numFmtId="0" fontId="18" fillId="0" borderId="52" xfId="0" applyFont="1" applyBorder="1" applyAlignment="1">
      <alignment vertical="top" wrapText="1"/>
    </xf>
    <xf numFmtId="0" fontId="18" fillId="0" borderId="68" xfId="0" applyFont="1" applyBorder="1" applyAlignment="1">
      <alignment vertical="top" wrapText="1"/>
    </xf>
    <xf numFmtId="0" fontId="18" fillId="0" borderId="71" xfId="0" applyFont="1" applyBorder="1" applyAlignment="1">
      <alignment vertical="top" wrapText="1"/>
    </xf>
    <xf numFmtId="0" fontId="18" fillId="0" borderId="4" xfId="0" applyFont="1" applyBorder="1" applyAlignment="1">
      <alignment vertical="top" wrapText="1"/>
    </xf>
    <xf numFmtId="0" fontId="18" fillId="0" borderId="62" xfId="0" applyFont="1" applyBorder="1" applyAlignment="1">
      <alignment vertical="top" wrapText="1"/>
    </xf>
    <xf numFmtId="0" fontId="26" fillId="0" borderId="0" xfId="0" applyFont="1" applyAlignment="1">
      <alignment horizontal="left" vertical="center"/>
    </xf>
    <xf numFmtId="0" fontId="26" fillId="0" borderId="0" xfId="0" applyFont="1" applyAlignment="1">
      <alignment horizontal="right" vertical="center"/>
    </xf>
    <xf numFmtId="0" fontId="27" fillId="0" borderId="0" xfId="0" applyFont="1" applyAlignment="1">
      <alignment horizontal="left" vertical="center"/>
    </xf>
    <xf numFmtId="166" fontId="27" fillId="0" borderId="0" xfId="0" applyNumberFormat="1" applyFont="1" applyAlignment="1">
      <alignment horizontal="right" vertical="center"/>
    </xf>
    <xf numFmtId="0" fontId="27" fillId="0" borderId="0" xfId="0" applyFont="1" applyAlignment="1">
      <alignment horizontal="right" vertical="center"/>
    </xf>
    <xf numFmtId="0" fontId="27" fillId="0" borderId="0" xfId="0" applyFont="1" applyAlignment="1">
      <alignment horizontal="left" vertical="center" wrapText="1"/>
    </xf>
    <xf numFmtId="0" fontId="28" fillId="0" borderId="0" xfId="0" applyFont="1" applyAlignment="1">
      <alignment horizontal="left" vertical="top"/>
    </xf>
    <xf numFmtId="0" fontId="0" fillId="0" borderId="0" xfId="0" applyAlignment="1" applyProtection="1">
      <alignment wrapText="1"/>
      <protection locked="0"/>
    </xf>
    <xf numFmtId="0" fontId="28" fillId="0" borderId="0" xfId="0" applyFont="1" applyAlignment="1">
      <alignment horizontal="right" vertical="center"/>
    </xf>
    <xf numFmtId="0" fontId="0" fillId="5" borderId="0" xfId="0" applyFill="1" applyAlignment="1" applyProtection="1">
      <alignment wrapText="1"/>
      <protection locked="0"/>
    </xf>
    <xf numFmtId="0" fontId="0" fillId="5" borderId="0" xfId="0" applyFill="1"/>
    <xf numFmtId="0" fontId="0" fillId="0" borderId="52" xfId="0" applyBorder="1"/>
    <xf numFmtId="0" fontId="26" fillId="7" borderId="52" xfId="0" applyFont="1" applyFill="1" applyBorder="1" applyAlignment="1">
      <alignment horizontal="left" vertical="top"/>
    </xf>
    <xf numFmtId="0" fontId="26" fillId="7" borderId="52" xfId="0" applyFont="1" applyFill="1" applyBorder="1" applyAlignment="1">
      <alignment horizontal="right" vertical="top"/>
    </xf>
    <xf numFmtId="0" fontId="0" fillId="0" borderId="52" xfId="0" applyBorder="1" applyAlignment="1">
      <alignment vertical="top"/>
    </xf>
    <xf numFmtId="0" fontId="27" fillId="6" borderId="52" xfId="0" applyFont="1" applyFill="1" applyBorder="1" applyAlignment="1">
      <alignment horizontal="left" vertical="top"/>
    </xf>
    <xf numFmtId="166" fontId="27" fillId="6" borderId="52" xfId="0" applyNumberFormat="1" applyFont="1" applyFill="1" applyBorder="1" applyAlignment="1">
      <alignment horizontal="right" vertical="top"/>
    </xf>
    <xf numFmtId="0" fontId="27" fillId="6" borderId="52" xfId="0" applyFont="1" applyFill="1" applyBorder="1" applyAlignment="1">
      <alignment horizontal="right" vertical="top"/>
    </xf>
    <xf numFmtId="0" fontId="27" fillId="6" borderId="52" xfId="0" applyFont="1" applyFill="1" applyBorder="1" applyAlignment="1">
      <alignment horizontal="left" vertical="top" wrapText="1"/>
    </xf>
    <xf numFmtId="14" fontId="27" fillId="6" borderId="52" xfId="0" applyNumberFormat="1" applyFont="1" applyFill="1" applyBorder="1" applyAlignment="1">
      <alignment horizontal="left" vertical="top"/>
    </xf>
    <xf numFmtId="0" fontId="27" fillId="8" borderId="52" xfId="0" applyFont="1" applyFill="1" applyBorder="1" applyAlignment="1">
      <alignment horizontal="left" vertical="top"/>
    </xf>
    <xf numFmtId="0" fontId="0" fillId="0" borderId="52" xfId="0" applyBorder="1" applyAlignment="1">
      <alignment horizontal="left" vertical="top" wrapText="1"/>
    </xf>
    <xf numFmtId="0" fontId="0" fillId="0" borderId="52" xfId="0" applyBorder="1" applyAlignment="1">
      <alignment vertical="top" wrapText="1"/>
    </xf>
    <xf numFmtId="14" fontId="29" fillId="6" borderId="52" xfId="0" applyNumberFormat="1" applyFont="1" applyFill="1" applyBorder="1" applyAlignment="1">
      <alignment horizontal="left" vertical="top"/>
    </xf>
    <xf numFmtId="0" fontId="29" fillId="6" borderId="52" xfId="0" applyFont="1" applyFill="1" applyBorder="1" applyAlignment="1">
      <alignment horizontal="left" vertical="top"/>
    </xf>
    <xf numFmtId="0" fontId="29" fillId="6" borderId="52" xfId="0" applyFont="1" applyFill="1" applyBorder="1" applyAlignment="1">
      <alignment horizontal="right" vertical="top"/>
    </xf>
    <xf numFmtId="0" fontId="29" fillId="8" borderId="52" xfId="0" applyFont="1" applyFill="1" applyBorder="1" applyAlignment="1">
      <alignment horizontal="left" vertical="top"/>
    </xf>
    <xf numFmtId="14" fontId="27" fillId="0" borderId="0" xfId="0" applyNumberFormat="1" applyFont="1" applyAlignment="1">
      <alignment horizontal="left" vertical="center"/>
    </xf>
    <xf numFmtId="14" fontId="28" fillId="0" borderId="0" xfId="0" applyNumberFormat="1" applyFont="1" applyAlignment="1">
      <alignment horizontal="left" vertical="top"/>
    </xf>
    <xf numFmtId="0" fontId="0" fillId="3" borderId="52" xfId="0" applyFill="1" applyBorder="1" applyAlignment="1">
      <alignment vertical="top"/>
    </xf>
    <xf numFmtId="3" fontId="16" fillId="0" borderId="72" xfId="0" applyNumberFormat="1" applyFont="1" applyBorder="1"/>
    <xf numFmtId="3" fontId="18" fillId="0" borderId="67" xfId="0" applyNumberFormat="1" applyFont="1" applyBorder="1" applyAlignment="1">
      <alignment horizontal="center"/>
    </xf>
    <xf numFmtId="3" fontId="20" fillId="0" borderId="73" xfId="0" applyNumberFormat="1" applyFont="1" applyBorder="1"/>
    <xf numFmtId="3" fontId="21" fillId="0" borderId="46" xfId="0" applyNumberFormat="1" applyFont="1" applyBorder="1"/>
    <xf numFmtId="3" fontId="21" fillId="0" borderId="74" xfId="0" applyNumberFormat="1" applyFont="1" applyBorder="1"/>
    <xf numFmtId="0" fontId="21" fillId="0" borderId="62" xfId="0" applyFont="1" applyBorder="1" applyAlignment="1">
      <alignment wrapText="1"/>
    </xf>
    <xf numFmtId="0" fontId="21" fillId="0" borderId="2" xfId="0" applyFont="1" applyBorder="1" applyAlignment="1">
      <alignment wrapText="1"/>
    </xf>
    <xf numFmtId="0" fontId="18" fillId="0" borderId="63" xfId="0" applyFont="1" applyBorder="1" applyAlignment="1">
      <alignment vertical="top" wrapText="1"/>
    </xf>
    <xf numFmtId="0" fontId="18" fillId="0" borderId="0" xfId="0" applyFont="1" applyAlignment="1">
      <alignment vertical="top" wrapText="1"/>
    </xf>
    <xf numFmtId="0" fontId="18" fillId="0" borderId="69" xfId="0" applyFont="1" applyBorder="1"/>
    <xf numFmtId="0" fontId="18" fillId="0" borderId="58" xfId="0" applyFont="1" applyBorder="1"/>
    <xf numFmtId="3" fontId="18" fillId="3" borderId="45" xfId="0" applyNumberFormat="1" applyFont="1" applyFill="1" applyBorder="1"/>
    <xf numFmtId="3" fontId="18" fillId="3" borderId="18" xfId="0" applyNumberFormat="1" applyFont="1" applyFill="1" applyBorder="1"/>
    <xf numFmtId="3" fontId="25" fillId="3" borderId="54" xfId="2" applyNumberFormat="1" applyFont="1" applyFill="1" applyBorder="1"/>
    <xf numFmtId="0" fontId="18" fillId="0" borderId="70" xfId="0" applyFont="1" applyBorder="1"/>
    <xf numFmtId="0" fontId="18" fillId="0" borderId="66" xfId="0" applyFont="1" applyBorder="1" applyAlignment="1">
      <alignment wrapText="1"/>
    </xf>
    <xf numFmtId="0" fontId="21" fillId="0" borderId="68" xfId="0" applyFont="1" applyBorder="1" applyAlignment="1">
      <alignment wrapText="1"/>
    </xf>
    <xf numFmtId="0" fontId="21" fillId="0" borderId="52" xfId="0" applyFont="1" applyBorder="1" applyAlignment="1">
      <alignment wrapText="1"/>
    </xf>
    <xf numFmtId="0" fontId="21" fillId="0" borderId="63" xfId="0" applyFont="1" applyBorder="1" applyAlignment="1">
      <alignment wrapText="1"/>
    </xf>
    <xf numFmtId="0" fontId="21" fillId="0" borderId="0" xfId="0" applyFont="1" applyAlignment="1">
      <alignment wrapText="1"/>
    </xf>
    <xf numFmtId="3" fontId="18" fillId="6" borderId="3" xfId="0" applyNumberFormat="1" applyFont="1" applyFill="1" applyBorder="1" applyAlignment="1">
      <alignment vertical="top" wrapText="1"/>
    </xf>
    <xf numFmtId="3" fontId="18" fillId="6" borderId="52" xfId="0" applyNumberFormat="1" applyFont="1" applyFill="1" applyBorder="1" applyAlignment="1">
      <alignment vertical="top" wrapText="1"/>
    </xf>
    <xf numFmtId="3" fontId="25" fillId="6" borderId="55" xfId="2" applyNumberFormat="1" applyFont="1" applyFill="1" applyBorder="1" applyAlignment="1">
      <alignment vertical="top" wrapText="1"/>
    </xf>
    <xf numFmtId="3" fontId="18" fillId="0" borderId="62" xfId="0" applyNumberFormat="1" applyFont="1" applyBorder="1" applyAlignment="1">
      <alignment vertical="top" wrapText="1"/>
    </xf>
    <xf numFmtId="3" fontId="18" fillId="0" borderId="52" xfId="0" applyNumberFormat="1" applyFont="1" applyBorder="1" applyAlignment="1">
      <alignment vertical="top" wrapText="1"/>
    </xf>
    <xf numFmtId="3" fontId="25" fillId="6" borderId="56" xfId="2" applyNumberFormat="1" applyFont="1" applyFill="1" applyBorder="1" applyAlignment="1">
      <alignment vertical="top" wrapText="1"/>
    </xf>
    <xf numFmtId="3" fontId="25" fillId="6" borderId="2" xfId="2" applyNumberFormat="1" applyFont="1" applyFill="1" applyBorder="1" applyAlignment="1">
      <alignment vertical="top" wrapText="1"/>
    </xf>
    <xf numFmtId="3" fontId="18" fillId="6" borderId="0" xfId="0" applyNumberFormat="1" applyFont="1" applyFill="1" applyAlignment="1">
      <alignment vertical="top" wrapText="1"/>
    </xf>
    <xf numFmtId="0" fontId="18" fillId="0" borderId="64" xfId="0" applyFont="1" applyBorder="1" applyAlignment="1">
      <alignment vertical="top" wrapText="1"/>
    </xf>
    <xf numFmtId="3" fontId="18" fillId="6" borderId="4" xfId="0" applyNumberFormat="1" applyFont="1" applyFill="1" applyBorder="1" applyAlignment="1">
      <alignment vertical="top" wrapText="1"/>
    </xf>
    <xf numFmtId="3" fontId="18" fillId="6" borderId="52" xfId="0" applyNumberFormat="1" applyFont="1" applyFill="1" applyBorder="1" applyAlignment="1">
      <alignment wrapText="1"/>
    </xf>
    <xf numFmtId="3" fontId="25" fillId="6" borderId="2" xfId="2" applyNumberFormat="1" applyFont="1" applyFill="1" applyBorder="1" applyAlignment="1">
      <alignment horizontal="right" vertical="top" wrapText="1"/>
    </xf>
    <xf numFmtId="3" fontId="18" fillId="6" borderId="0" xfId="0" applyNumberFormat="1" applyFont="1" applyFill="1" applyAlignment="1">
      <alignment wrapText="1"/>
    </xf>
    <xf numFmtId="0" fontId="18" fillId="0" borderId="67" xfId="0" applyFont="1" applyBorder="1" applyAlignment="1">
      <alignment vertical="top" wrapText="1"/>
    </xf>
    <xf numFmtId="0" fontId="21" fillId="0" borderId="52" xfId="0" applyFont="1" applyBorder="1" applyAlignment="1">
      <alignment vertical="top" wrapText="1"/>
    </xf>
    <xf numFmtId="3" fontId="21" fillId="6" borderId="4" xfId="0" applyNumberFormat="1" applyFont="1" applyFill="1" applyBorder="1" applyAlignment="1">
      <alignment vertical="top" wrapText="1"/>
    </xf>
    <xf numFmtId="3" fontId="25" fillId="6" borderId="57" xfId="2" applyNumberFormat="1" applyFont="1" applyFill="1" applyBorder="1" applyAlignment="1">
      <alignment vertical="top" wrapText="1"/>
    </xf>
    <xf numFmtId="3" fontId="21" fillId="0" borderId="64" xfId="0" applyNumberFormat="1" applyFont="1" applyBorder="1" applyAlignment="1">
      <alignment vertical="top" wrapText="1"/>
    </xf>
    <xf numFmtId="3" fontId="21" fillId="0" borderId="4" xfId="0" applyNumberFormat="1" applyFont="1" applyBorder="1" applyAlignment="1">
      <alignment vertical="top" wrapText="1"/>
    </xf>
    <xf numFmtId="0" fontId="30" fillId="0" borderId="0" xfId="0" applyFont="1"/>
    <xf numFmtId="0" fontId="31" fillId="0" borderId="0" xfId="0" applyFont="1"/>
    <xf numFmtId="0" fontId="30" fillId="0" borderId="0" xfId="0" applyFont="1" applyAlignment="1">
      <alignment horizontal="right" vertical="top"/>
    </xf>
    <xf numFmtId="0" fontId="31" fillId="0" borderId="0" xfId="0" applyFont="1" applyAlignment="1">
      <alignment horizontal="center"/>
    </xf>
    <xf numFmtId="0" fontId="31" fillId="0" borderId="0" xfId="0" applyFont="1" applyAlignment="1">
      <alignment horizontal="left" vertical="top"/>
    </xf>
    <xf numFmtId="0" fontId="31" fillId="0" borderId="0" xfId="0" applyFont="1" applyAlignment="1">
      <alignment horizontal="right" vertical="top"/>
    </xf>
    <xf numFmtId="0" fontId="31" fillId="0" borderId="0" xfId="0" applyFont="1" applyAlignment="1">
      <alignment wrapText="1"/>
    </xf>
    <xf numFmtId="0" fontId="31" fillId="0" borderId="0" xfId="0" applyFont="1" applyAlignment="1">
      <alignment horizontal="left" vertical="top" wrapText="1"/>
    </xf>
    <xf numFmtId="0" fontId="31" fillId="0" borderId="0" xfId="0" applyFont="1" applyAlignment="1">
      <alignment horizontal="center" vertical="top" wrapText="1"/>
    </xf>
    <xf numFmtId="0" fontId="31" fillId="0" borderId="0" xfId="0" applyFont="1" applyAlignment="1">
      <alignment vertical="top" wrapText="1"/>
    </xf>
    <xf numFmtId="0" fontId="31" fillId="0" borderId="0" xfId="0" applyFont="1" applyAlignment="1">
      <alignment horizontal="right" vertical="top" wrapText="1"/>
    </xf>
    <xf numFmtId="0" fontId="31" fillId="0" borderId="67" xfId="0" applyFont="1" applyBorder="1"/>
    <xf numFmtId="0" fontId="31" fillId="0" borderId="32" xfId="0" applyFont="1" applyBorder="1" applyAlignment="1">
      <alignment horizontal="left" vertical="top" wrapText="1"/>
    </xf>
    <xf numFmtId="0" fontId="30" fillId="3" borderId="52" xfId="0" applyFont="1" applyFill="1" applyBorder="1"/>
    <xf numFmtId="0" fontId="31" fillId="3" borderId="52" xfId="0" applyFont="1" applyFill="1" applyBorder="1"/>
    <xf numFmtId="0" fontId="30" fillId="3" borderId="52" xfId="0" applyFont="1" applyFill="1" applyBorder="1" applyAlignment="1">
      <alignment horizontal="right" vertical="top"/>
    </xf>
    <xf numFmtId="0" fontId="31" fillId="3" borderId="52" xfId="0" applyFont="1" applyFill="1" applyBorder="1" applyAlignment="1">
      <alignment horizontal="center"/>
    </xf>
    <xf numFmtId="0" fontId="31" fillId="3" borderId="52" xfId="0" applyFont="1" applyFill="1" applyBorder="1" applyAlignment="1">
      <alignment horizontal="left" vertical="top" wrapText="1"/>
    </xf>
    <xf numFmtId="0" fontId="31" fillId="9" borderId="52" xfId="0" applyFont="1" applyFill="1" applyBorder="1"/>
    <xf numFmtId="0" fontId="31" fillId="9" borderId="52" xfId="0" applyFont="1" applyFill="1" applyBorder="1" applyAlignment="1">
      <alignment vertical="top" wrapText="1"/>
    </xf>
    <xf numFmtId="0" fontId="31" fillId="9" borderId="52" xfId="0" applyFont="1" applyFill="1" applyBorder="1" applyAlignment="1">
      <alignment horizontal="right" vertical="top" wrapText="1"/>
    </xf>
    <xf numFmtId="0" fontId="31" fillId="9" borderId="52" xfId="0" applyFont="1" applyFill="1" applyBorder="1" applyAlignment="1">
      <alignment horizontal="center"/>
    </xf>
    <xf numFmtId="0" fontId="31" fillId="9" borderId="52" xfId="0" applyFont="1" applyFill="1" applyBorder="1" applyAlignment="1">
      <alignment horizontal="left" vertical="top" wrapText="1"/>
    </xf>
    <xf numFmtId="0" fontId="31" fillId="9" borderId="52" xfId="0" applyFont="1" applyFill="1" applyBorder="1" applyAlignment="1">
      <alignment horizontal="left" vertical="top"/>
    </xf>
    <xf numFmtId="0" fontId="31" fillId="9" borderId="52" xfId="0" applyFont="1" applyFill="1" applyBorder="1" applyAlignment="1">
      <alignment horizontal="right" vertical="top"/>
    </xf>
    <xf numFmtId="0" fontId="31" fillId="9" borderId="52" xfId="0" applyFont="1" applyFill="1" applyBorder="1" applyAlignment="1">
      <alignment horizontal="center" vertical="top" wrapText="1"/>
    </xf>
    <xf numFmtId="0" fontId="31" fillId="10" borderId="52" xfId="0" applyFont="1" applyFill="1" applyBorder="1" applyAlignment="1">
      <alignment horizontal="left" vertical="top"/>
    </xf>
    <xf numFmtId="0" fontId="31" fillId="10" borderId="52" xfId="0" applyFont="1" applyFill="1" applyBorder="1" applyAlignment="1">
      <alignment horizontal="left" vertical="top" wrapText="1"/>
    </xf>
    <xf numFmtId="0" fontId="31" fillId="10" borderId="52" xfId="0" applyFont="1" applyFill="1" applyBorder="1" applyAlignment="1">
      <alignment horizontal="right" vertical="top"/>
    </xf>
    <xf numFmtId="0" fontId="31" fillId="10" borderId="52" xfId="0" applyFont="1" applyFill="1" applyBorder="1" applyAlignment="1">
      <alignment horizontal="center" vertical="top" wrapText="1"/>
    </xf>
    <xf numFmtId="0" fontId="31" fillId="11" borderId="52" xfId="0" applyFont="1" applyFill="1" applyBorder="1" applyAlignment="1">
      <alignment horizontal="left" vertical="top"/>
    </xf>
    <xf numFmtId="0" fontId="31" fillId="11" borderId="52" xfId="0" applyFont="1" applyFill="1" applyBorder="1" applyAlignment="1">
      <alignment horizontal="left" vertical="top" wrapText="1"/>
    </xf>
    <xf numFmtId="0" fontId="31" fillId="11" borderId="52" xfId="0" applyFont="1" applyFill="1" applyBorder="1" applyAlignment="1">
      <alignment horizontal="right" vertical="top"/>
    </xf>
    <xf numFmtId="0" fontId="31" fillId="11" borderId="52" xfId="0" applyFont="1" applyFill="1" applyBorder="1" applyAlignment="1">
      <alignment horizontal="center" vertical="top" wrapText="1"/>
    </xf>
    <xf numFmtId="0" fontId="31" fillId="12" borderId="52" xfId="0" applyFont="1" applyFill="1" applyBorder="1" applyAlignment="1">
      <alignment horizontal="left" vertical="top"/>
    </xf>
    <xf numFmtId="0" fontId="31" fillId="12" borderId="52" xfId="0" applyFont="1" applyFill="1" applyBorder="1" applyAlignment="1">
      <alignment horizontal="left" vertical="top" wrapText="1"/>
    </xf>
    <xf numFmtId="0" fontId="31" fillId="12" borderId="52" xfId="0" applyFont="1" applyFill="1" applyBorder="1" applyAlignment="1">
      <alignment horizontal="right" vertical="top"/>
    </xf>
    <xf numFmtId="0" fontId="31" fillId="12" borderId="52" xfId="0" applyFont="1" applyFill="1" applyBorder="1" applyAlignment="1">
      <alignment horizontal="center" vertical="top" wrapText="1"/>
    </xf>
    <xf numFmtId="0" fontId="30" fillId="12" borderId="52" xfId="0" applyFont="1" applyFill="1" applyBorder="1" applyAlignment="1">
      <alignment horizontal="left" vertical="top"/>
    </xf>
    <xf numFmtId="0" fontId="31" fillId="13" borderId="52" xfId="0" applyFont="1" applyFill="1" applyBorder="1" applyAlignment="1">
      <alignment horizontal="left" vertical="top"/>
    </xf>
    <xf numFmtId="0" fontId="31" fillId="13" borderId="52" xfId="0" applyFont="1" applyFill="1" applyBorder="1" applyAlignment="1">
      <alignment horizontal="left" vertical="top" wrapText="1"/>
    </xf>
    <xf numFmtId="0" fontId="31" fillId="13" borderId="52" xfId="0" applyFont="1" applyFill="1" applyBorder="1" applyAlignment="1">
      <alignment horizontal="right" vertical="top"/>
    </xf>
    <xf numFmtId="0" fontId="31" fillId="13" borderId="52" xfId="0" applyFont="1" applyFill="1" applyBorder="1" applyAlignment="1">
      <alignment horizontal="center" vertical="top" wrapText="1"/>
    </xf>
    <xf numFmtId="0" fontId="31" fillId="18" borderId="52" xfId="0" applyFont="1" applyFill="1" applyBorder="1" applyAlignment="1">
      <alignment horizontal="left" vertical="top"/>
    </xf>
    <xf numFmtId="0" fontId="31" fillId="18" borderId="52" xfId="0" applyFont="1" applyFill="1" applyBorder="1" applyAlignment="1">
      <alignment horizontal="left" vertical="top" wrapText="1"/>
    </xf>
    <xf numFmtId="0" fontId="31" fillId="18" borderId="52" xfId="0" applyFont="1" applyFill="1" applyBorder="1" applyAlignment="1">
      <alignment horizontal="right" vertical="top"/>
    </xf>
    <xf numFmtId="0" fontId="31" fillId="18" borderId="52" xfId="0" applyFont="1" applyFill="1" applyBorder="1" applyAlignment="1">
      <alignment horizontal="center" vertical="top" wrapText="1"/>
    </xf>
    <xf numFmtId="0" fontId="31" fillId="15" borderId="52" xfId="0" applyFont="1" applyFill="1" applyBorder="1" applyAlignment="1">
      <alignment horizontal="left" vertical="top"/>
    </xf>
    <xf numFmtId="0" fontId="31" fillId="15" borderId="52" xfId="0" applyFont="1" applyFill="1" applyBorder="1" applyAlignment="1">
      <alignment horizontal="left" vertical="top" wrapText="1"/>
    </xf>
    <xf numFmtId="0" fontId="31" fillId="15" borderId="52" xfId="0" applyFont="1" applyFill="1" applyBorder="1" applyAlignment="1">
      <alignment horizontal="right" vertical="top"/>
    </xf>
    <xf numFmtId="0" fontId="31" fillId="15" borderId="52" xfId="0" applyFont="1" applyFill="1" applyBorder="1" applyAlignment="1">
      <alignment horizontal="center" vertical="top" wrapText="1"/>
    </xf>
    <xf numFmtId="0" fontId="31" fillId="19" borderId="52" xfId="0" applyFont="1" applyFill="1" applyBorder="1" applyAlignment="1">
      <alignment horizontal="left" vertical="top"/>
    </xf>
    <xf numFmtId="0" fontId="31" fillId="19" borderId="52" xfId="0" applyFont="1" applyFill="1" applyBorder="1" applyAlignment="1">
      <alignment horizontal="left" vertical="top" wrapText="1"/>
    </xf>
    <xf numFmtId="0" fontId="31" fillId="19" borderId="52" xfId="0" applyFont="1" applyFill="1" applyBorder="1" applyAlignment="1">
      <alignment horizontal="right" vertical="top"/>
    </xf>
    <xf numFmtId="0" fontId="31" fillId="19" borderId="52" xfId="0" applyFont="1" applyFill="1" applyBorder="1" applyAlignment="1">
      <alignment horizontal="center" vertical="top" wrapText="1"/>
    </xf>
    <xf numFmtId="0" fontId="30" fillId="3" borderId="52" xfId="0" applyFont="1" applyFill="1" applyBorder="1" applyAlignment="1">
      <alignment horizontal="left" vertical="top"/>
    </xf>
    <xf numFmtId="0" fontId="30" fillId="3" borderId="52" xfId="0" applyFont="1" applyFill="1" applyBorder="1" applyAlignment="1">
      <alignment horizontal="left" vertical="top" wrapText="1"/>
    </xf>
    <xf numFmtId="0" fontId="30" fillId="3" borderId="52" xfId="0" applyFont="1" applyFill="1" applyBorder="1" applyAlignment="1">
      <alignment horizontal="center" vertical="top" wrapText="1"/>
    </xf>
    <xf numFmtId="0" fontId="31" fillId="14" borderId="52" xfId="0" applyFont="1" applyFill="1" applyBorder="1" applyAlignment="1">
      <alignment horizontal="left" vertical="top"/>
    </xf>
    <xf numFmtId="0" fontId="31" fillId="14" borderId="52" xfId="0" applyFont="1" applyFill="1" applyBorder="1" applyAlignment="1">
      <alignment horizontal="left" vertical="top" wrapText="1"/>
    </xf>
    <xf numFmtId="0" fontId="31" fillId="14" borderId="52" xfId="0" applyFont="1" applyFill="1" applyBorder="1" applyAlignment="1">
      <alignment horizontal="right" vertical="top"/>
    </xf>
    <xf numFmtId="0" fontId="31" fillId="14" borderId="52" xfId="0" applyFont="1" applyFill="1" applyBorder="1" applyAlignment="1">
      <alignment horizontal="center" vertical="top" wrapText="1"/>
    </xf>
    <xf numFmtId="0" fontId="31" fillId="15" borderId="52" xfId="0" applyFont="1" applyFill="1" applyBorder="1"/>
    <xf numFmtId="0" fontId="31" fillId="15" borderId="52" xfId="0" applyFont="1" applyFill="1" applyBorder="1" applyAlignment="1">
      <alignment wrapText="1"/>
    </xf>
    <xf numFmtId="0" fontId="31" fillId="15" borderId="52" xfId="0" applyFont="1" applyFill="1" applyBorder="1" applyAlignment="1">
      <alignment horizontal="center"/>
    </xf>
    <xf numFmtId="0" fontId="30" fillId="3" borderId="52" xfId="0" applyFont="1" applyFill="1" applyBorder="1" applyAlignment="1">
      <alignment horizontal="center"/>
    </xf>
    <xf numFmtId="0" fontId="31" fillId="14" borderId="52" xfId="0" applyFont="1" applyFill="1" applyBorder="1"/>
    <xf numFmtId="0" fontId="31" fillId="14" borderId="52" xfId="0" applyFont="1" applyFill="1" applyBorder="1" applyAlignment="1">
      <alignment wrapText="1"/>
    </xf>
    <xf numFmtId="0" fontId="31" fillId="14" borderId="52" xfId="0" applyFont="1" applyFill="1" applyBorder="1" applyAlignment="1">
      <alignment horizontal="center"/>
    </xf>
    <xf numFmtId="0" fontId="31" fillId="3" borderId="52" xfId="0" applyFont="1" applyFill="1" applyBorder="1" applyAlignment="1">
      <alignment horizontal="left" vertical="top"/>
    </xf>
    <xf numFmtId="0" fontId="31" fillId="16" borderId="52" xfId="0" applyFont="1" applyFill="1" applyBorder="1"/>
    <xf numFmtId="0" fontId="31" fillId="16" borderId="52" xfId="0" applyFont="1" applyFill="1" applyBorder="1" applyAlignment="1">
      <alignment horizontal="right" vertical="top"/>
    </xf>
    <xf numFmtId="0" fontId="31" fillId="16" borderId="52" xfId="0" applyFont="1" applyFill="1" applyBorder="1" applyAlignment="1">
      <alignment horizontal="center"/>
    </xf>
    <xf numFmtId="0" fontId="31" fillId="16" borderId="52" xfId="0" applyFont="1" applyFill="1" applyBorder="1" applyAlignment="1">
      <alignment horizontal="left" vertical="top" wrapText="1"/>
    </xf>
    <xf numFmtId="0" fontId="31" fillId="17" borderId="52" xfId="0" applyFont="1" applyFill="1" applyBorder="1"/>
    <xf numFmtId="0" fontId="31" fillId="17" borderId="52" xfId="0" applyFont="1" applyFill="1" applyBorder="1" applyAlignment="1">
      <alignment wrapText="1"/>
    </xf>
    <xf numFmtId="0" fontId="31" fillId="17" borderId="52" xfId="0" applyFont="1" applyFill="1" applyBorder="1" applyAlignment="1">
      <alignment horizontal="right" vertical="top"/>
    </xf>
    <xf numFmtId="0" fontId="31" fillId="17" borderId="52" xfId="0" applyFont="1" applyFill="1" applyBorder="1" applyAlignment="1">
      <alignment horizontal="center"/>
    </xf>
    <xf numFmtId="0" fontId="31" fillId="17" borderId="52" xfId="0" applyFont="1" applyFill="1" applyBorder="1" applyAlignment="1">
      <alignment horizontal="left" vertical="top"/>
    </xf>
    <xf numFmtId="0" fontId="31" fillId="8" borderId="52" xfId="0" applyFont="1" applyFill="1" applyBorder="1" applyAlignment="1">
      <alignment horizontal="left" vertical="top"/>
    </xf>
    <xf numFmtId="0" fontId="31" fillId="8" borderId="52" xfId="0" applyFont="1" applyFill="1" applyBorder="1" applyAlignment="1">
      <alignment horizontal="left" vertical="top" wrapText="1"/>
    </xf>
    <xf numFmtId="0" fontId="31" fillId="8" borderId="52" xfId="0" applyFont="1" applyFill="1" applyBorder="1" applyAlignment="1">
      <alignment horizontal="right" vertical="top"/>
    </xf>
    <xf numFmtId="0" fontId="31" fillId="8" borderId="52" xfId="0" applyFont="1" applyFill="1" applyBorder="1" applyAlignment="1">
      <alignment horizontal="center" vertical="top" wrapText="1"/>
    </xf>
    <xf numFmtId="0" fontId="30" fillId="8" borderId="52" xfId="0" applyFont="1" applyFill="1" applyBorder="1" applyAlignment="1">
      <alignment horizontal="left" vertical="top"/>
    </xf>
    <xf numFmtId="0" fontId="31" fillId="8" borderId="0" xfId="0" applyFont="1" applyFill="1"/>
    <xf numFmtId="0" fontId="31" fillId="9" borderId="52" xfId="0" applyFont="1" applyFill="1" applyBorder="1" applyAlignment="1">
      <alignment vertical="top"/>
    </xf>
    <xf numFmtId="0" fontId="30" fillId="6" borderId="0" xfId="0" applyFont="1" applyFill="1" applyAlignment="1">
      <alignment vertical="top"/>
    </xf>
    <xf numFmtId="0" fontId="30" fillId="6" borderId="52" xfId="0" applyFont="1" applyFill="1" applyBorder="1" applyAlignment="1">
      <alignment vertical="top"/>
    </xf>
    <xf numFmtId="0" fontId="30" fillId="6" borderId="52" xfId="0" applyFont="1" applyFill="1" applyBorder="1" applyAlignment="1">
      <alignment vertical="top" wrapText="1"/>
    </xf>
    <xf numFmtId="0" fontId="30" fillId="6" borderId="52" xfId="0" applyFont="1" applyFill="1" applyBorder="1" applyAlignment="1">
      <alignment horizontal="left" vertical="top" wrapText="1"/>
    </xf>
    <xf numFmtId="0" fontId="30" fillId="6" borderId="52" xfId="0" applyFont="1" applyFill="1" applyBorder="1" applyAlignment="1">
      <alignment horizontal="center" vertical="top" wrapText="1"/>
    </xf>
    <xf numFmtId="3" fontId="21" fillId="3" borderId="65" xfId="0" applyNumberFormat="1" applyFont="1" applyFill="1" applyBorder="1" applyAlignment="1">
      <alignment horizontal="center"/>
    </xf>
    <xf numFmtId="3" fontId="21" fillId="3" borderId="53" xfId="0" applyNumberFormat="1" applyFont="1" applyFill="1" applyBorder="1" applyAlignment="1">
      <alignment horizontal="center"/>
    </xf>
    <xf numFmtId="0" fontId="28" fillId="5" borderId="0" xfId="0" applyFont="1" applyFill="1" applyAlignment="1">
      <alignment horizontal="left" vertical="top"/>
    </xf>
    <xf numFmtId="0" fontId="28" fillId="5" borderId="0" xfId="0" applyFont="1" applyFill="1" applyAlignment="1">
      <alignment horizontal="right" vertical="center"/>
    </xf>
    <xf numFmtId="0" fontId="27" fillId="6" borderId="52" xfId="0" applyFont="1" applyFill="1" applyBorder="1" applyAlignment="1">
      <alignment horizontal="left" vertical="top"/>
    </xf>
    <xf numFmtId="0" fontId="26" fillId="7" borderId="52" xfId="0" applyFont="1" applyFill="1" applyBorder="1" applyAlignment="1">
      <alignment horizontal="left" vertical="top"/>
    </xf>
    <xf numFmtId="0" fontId="28" fillId="0" borderId="0" xfId="0" applyFont="1" applyAlignment="1">
      <alignment horizontal="left" vertical="top"/>
    </xf>
    <xf numFmtId="0" fontId="28" fillId="0" borderId="0" xfId="0" applyFont="1" applyAlignment="1">
      <alignment horizontal="right" vertical="center"/>
    </xf>
    <xf numFmtId="0" fontId="26" fillId="0" borderId="0" xfId="0" applyFont="1" applyAlignment="1">
      <alignment horizontal="left" vertical="center"/>
    </xf>
    <xf numFmtId="0" fontId="27" fillId="0" borderId="0" xfId="0" applyFont="1" applyAlignment="1">
      <alignment horizontal="left" vertical="center"/>
    </xf>
  </cellXfs>
  <cellStyles count="5">
    <cellStyle name="Bad" xfId="4" builtinId="27"/>
    <cellStyle name="Calculation" xfId="2" builtinId="22"/>
    <cellStyle name="Normal" xfId="0" builtinId="0"/>
    <cellStyle name="Normal 2" xfId="1" xr:uid="{00000000-0005-0000-0000-000002000000}"/>
    <cellStyle name="Normal 3" xfId="3" xr:uid="{E6C1733E-AB80-4D48-BDD8-B446637DAFBD}"/>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504827</xdr:colOff>
      <xdr:row>0</xdr:row>
      <xdr:rowOff>104776</xdr:rowOff>
    </xdr:from>
    <xdr:to>
      <xdr:col>6</xdr:col>
      <xdr:colOff>38101</xdr:colOff>
      <xdr:row>6</xdr:row>
      <xdr:rowOff>111320</xdr:rowOff>
    </xdr:to>
    <xdr:pic>
      <xdr:nvPicPr>
        <xdr:cNvPr id="3" name="Picture 2">
          <a:extLst>
            <a:ext uri="{FF2B5EF4-FFF2-40B4-BE49-F238E27FC236}">
              <a16:creationId xmlns:a16="http://schemas.microsoft.com/office/drawing/2014/main" id="{FC3E4EAE-EDBA-4CD8-A469-F2D959B910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8077" y="104776"/>
          <a:ext cx="2886074" cy="12066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504825</xdr:colOff>
      <xdr:row>0</xdr:row>
      <xdr:rowOff>76201</xdr:rowOff>
    </xdr:from>
    <xdr:to>
      <xdr:col>5</xdr:col>
      <xdr:colOff>590551</xdr:colOff>
      <xdr:row>4</xdr:row>
      <xdr:rowOff>84547</xdr:rowOff>
    </xdr:to>
    <xdr:pic>
      <xdr:nvPicPr>
        <xdr:cNvPr id="2" name="Picture 1">
          <a:extLst>
            <a:ext uri="{FF2B5EF4-FFF2-40B4-BE49-F238E27FC236}">
              <a16:creationId xmlns:a16="http://schemas.microsoft.com/office/drawing/2014/main" id="{939410CC-B59C-41B7-9275-D976F0740D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76201"/>
          <a:ext cx="2038351" cy="80844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Torstein Dukefoss Berbom" id="{63F350E3-2923-A64F-AF31-BF622175DE58}" userId="556754dbe755bccc" providerId="Windows Live"/>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3" dT="2020-01-03T23:56:55.23" personId="{63F350E3-2923-A64F-AF31-BF622175DE58}" id="{87457B2F-C64C-B74E-94A7-4F76363BA825}">
    <text>Mat til speidermøte.  (bålmat audun/torstein</text>
  </threadedComment>
  <threadedComment ref="D46" dT="2020-01-03T23:54:33.84" personId="{63F350E3-2923-A64F-AF31-BF622175DE58}" id="{E7447CDD-02C9-244A-BE0D-101D60CE4488}">
    <text>Aspiranttur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5"/>
  <sheetViews>
    <sheetView tabSelected="1" topLeftCell="A3" workbookViewId="0">
      <selection activeCell="I11" sqref="I11"/>
    </sheetView>
  </sheetViews>
  <sheetFormatPr defaultColWidth="8.625" defaultRowHeight="15.75"/>
  <cols>
    <col min="1" max="1" width="16.25" customWidth="1"/>
    <col min="2" max="2" width="7.25" hidden="1" customWidth="1"/>
    <col min="3" max="3" width="35.25" hidden="1" customWidth="1"/>
    <col min="4" max="4" width="6.75" customWidth="1"/>
    <col min="5" max="5" width="7.5" customWidth="1"/>
    <col min="6" max="6" width="7.375" customWidth="1"/>
    <col min="7" max="7" width="24.25" hidden="1" customWidth="1"/>
    <col min="8" max="8" width="2.375" customWidth="1"/>
    <col min="9" max="9" width="7" customWidth="1"/>
    <col min="10" max="10" width="7.125" customWidth="1"/>
    <col min="11" max="11" width="71.25" customWidth="1"/>
    <col min="12" max="12" width="11.625" customWidth="1"/>
  </cols>
  <sheetData>
    <row r="1" spans="1:11" s="1" customFormat="1" ht="16.5" thickBot="1"/>
    <row r="2" spans="1:11">
      <c r="A2" s="128" t="s">
        <v>517</v>
      </c>
      <c r="B2" s="131"/>
      <c r="C2" s="129"/>
      <c r="D2" s="129"/>
      <c r="E2" s="129"/>
      <c r="F2" s="129"/>
      <c r="G2" s="130"/>
      <c r="I2" s="128" t="s">
        <v>516</v>
      </c>
      <c r="J2" s="129"/>
      <c r="K2" s="130"/>
    </row>
    <row r="3" spans="1:11" s="1" customFormat="1" ht="26.25">
      <c r="A3" s="203" t="s">
        <v>22</v>
      </c>
      <c r="B3" s="192" t="s">
        <v>79</v>
      </c>
      <c r="C3" s="204" t="s">
        <v>23</v>
      </c>
      <c r="D3" s="204" t="s">
        <v>24</v>
      </c>
      <c r="E3" s="204" t="s">
        <v>25</v>
      </c>
      <c r="F3" s="193" t="s">
        <v>1462</v>
      </c>
      <c r="G3" s="205" t="s">
        <v>78</v>
      </c>
      <c r="H3" s="206"/>
      <c r="I3" s="192" t="s">
        <v>24</v>
      </c>
      <c r="J3" s="204" t="s">
        <v>25</v>
      </c>
      <c r="K3" s="205" t="s">
        <v>26</v>
      </c>
    </row>
    <row r="4" spans="1:11" ht="14.25" customHeight="1">
      <c r="A4" s="156" t="s">
        <v>28</v>
      </c>
      <c r="B4" s="152"/>
      <c r="C4" s="152" t="s">
        <v>64</v>
      </c>
      <c r="D4" s="207">
        <v>0</v>
      </c>
      <c r="E4" s="208">
        <f>SUM(BankbevegelserForening!N184)</f>
        <v>-199.7</v>
      </c>
      <c r="F4" s="209">
        <f t="shared" ref="F4:F13" si="0">SUM(D4+E4)</f>
        <v>-199.7</v>
      </c>
      <c r="G4" s="194"/>
      <c r="H4" s="195"/>
      <c r="I4" s="210"/>
      <c r="J4" s="211">
        <f>SUM(Kostnader2025!E9)</f>
        <v>-10000</v>
      </c>
      <c r="K4" s="194" t="s">
        <v>80</v>
      </c>
    </row>
    <row r="5" spans="1:11" ht="13.5" customHeight="1">
      <c r="A5" s="156" t="s">
        <v>27</v>
      </c>
      <c r="B5" s="152"/>
      <c r="C5" s="152" t="s">
        <v>65</v>
      </c>
      <c r="D5" s="208">
        <v>0</v>
      </c>
      <c r="E5" s="208">
        <f>SUM(BankbevegelserForening!N24,BankbevegelserForening!N71,BankbevegelserForening!N110,BankbevegelserForening!N169,BankbevegelserForening!N178)</f>
        <v>-9456.15</v>
      </c>
      <c r="F5" s="212">
        <f t="shared" si="0"/>
        <v>-9456.15</v>
      </c>
      <c r="G5" s="194" t="s">
        <v>455</v>
      </c>
      <c r="H5" s="195"/>
      <c r="I5" s="210"/>
      <c r="J5" s="211">
        <f>SUM(Kostnader2025!E4)</f>
        <v>-10000</v>
      </c>
      <c r="K5" s="194" t="s">
        <v>453</v>
      </c>
    </row>
    <row r="6" spans="1:11">
      <c r="A6" s="156" t="s">
        <v>61</v>
      </c>
      <c r="B6" s="152"/>
      <c r="C6" s="152" t="s">
        <v>66</v>
      </c>
      <c r="D6" s="208">
        <f>SUM(BankbevegelserForening!M47,BankbevegelserForening!M51)</f>
        <v>3930</v>
      </c>
      <c r="E6" s="208">
        <f>SUM(BankbevegelserForening!N21,BankbevegelserForening!N39,BankbevegelserForening!N48,BankbevegelserForening!N52,BankbevegelserForening!N62,BankbevegelserForening!N64,BankbevegelserForening!N65,BankbevegelserForening!N66,BankbevegelserForening!N70,BankbevegelserForening!N81,BankbevegelserForening!N83,BankbevegelserForening!N86,BankbevegelserForening!N91,BankbevegelserForening!N94,BankbevegelserForening!N96,BankbevegelserForening!N98,BankbevegelserForening!N101,BankbevegelserForening!N102,BankbevegelserForening!N111,BankbevegelserForening!N114,BankbevegelserForening!N115,BankbevegelserForening!N120,BankbevegelserForening!N122,BankbevegelserForening!N124,BankbevegelserForening!N125,BankbevegelserForening!N182,BankbevegelserForening!N193)</f>
        <v>-102056.10999999999</v>
      </c>
      <c r="F6" s="212">
        <f t="shared" si="0"/>
        <v>-98126.109999999986</v>
      </c>
      <c r="G6" s="194" t="s">
        <v>456</v>
      </c>
      <c r="H6" s="195"/>
      <c r="I6" s="210"/>
      <c r="J6" s="211">
        <f>SUM(Kostnader2025!E12)</f>
        <v>-148000</v>
      </c>
      <c r="K6" s="194" t="s">
        <v>533</v>
      </c>
    </row>
    <row r="7" spans="1:11" ht="14.25" customHeight="1">
      <c r="A7" s="156" t="s">
        <v>55</v>
      </c>
      <c r="B7" s="152"/>
      <c r="C7" s="152" t="s">
        <v>51</v>
      </c>
      <c r="D7" s="208">
        <f>SUM(BankbevegelserForening!M6,BankbevegelserForening!M29,BankbevegelserForening!M33)</f>
        <v>19344.7</v>
      </c>
      <c r="E7" s="208">
        <f>SUM(BankbevegelserForening!N5,BankbevegelserForening!N10,BankbevegelserForening!N11,BankbevegelserForening!N12,BankbevegelserForening!N13,BankbevegelserForening!N14,BankbevegelserForening!N15,BankbevegelserForening!N17,BankbevegelserForening!N18,BankbevegelserForening!N19,BankbevegelserForening!N20,BankbevegelserForening!N22,BankbevegelserForening!N23,BankbevegelserForening!N26,BankbevegelserForening!N28,BankbevegelserForening!N30,BankbevegelserForening!N34,BankbevegelserForening!N35,BankbevegelserForening!N37,BankbevegelserForening!N40,BankbevegelserForening!N41,BankbevegelserForening!N43,BankbevegelserForening!N45,BankbevegelserForening!N68,BankbevegelserForening!N73,BankbevegelserForening!N74,BankbevegelserForening!N75,BankbevegelserForening!N77,BankbevegelserForening!N79,BankbevegelserForening!N80,BankbevegelserForening!N85,BankbevegelserForening!N88,BankbevegelserForening!N89,BankbevegelserForening!N92,BankbevegelserForening!N95,BankbevegelserForening!N99,BankbevegelserForening!N104,BankbevegelserForening!N108,BankbevegelserForening!N112,BankbevegelserForening!N116,BankbevegelserForening!N117,BankbevegelserForening!N118,BankbevegelserForening!N119,BankbevegelserForening!N121,BankbevegelserForening!N127,BankbevegelserForening!N129,BankbevegelserForening!N130,BankbevegelserForening!N144,BankbevegelserForening!N151,BankbevegelserForening!N153,BankbevegelserForening!N160,BankbevegelserForening!N161,BankbevegelserForening!N162,BankbevegelserForening!N163,BankbevegelserForening!N173,BankbevegelserForening!N174,BankbevegelserForening!N175,BankbevegelserForening!N176,BankbevegelserForening!N179,BankbevegelserForening!N185,BankbevegelserForening!N187,BankbevegelserForening!N188,BankbevegelserForening!N190,BankbevegelserForening!N191)</f>
        <v>-65780.249999999985</v>
      </c>
      <c r="F7" s="212">
        <f t="shared" si="0"/>
        <v>-46435.549999999988</v>
      </c>
      <c r="G7" s="194"/>
      <c r="H7" s="195"/>
      <c r="I7" s="210"/>
      <c r="J7" s="211">
        <f>SUM(Kostnader2025!E48)</f>
        <v>-20000</v>
      </c>
      <c r="K7" s="194" t="s">
        <v>75</v>
      </c>
    </row>
    <row r="8" spans="1:11" ht="15" customHeight="1">
      <c r="A8" s="156" t="s">
        <v>62</v>
      </c>
      <c r="B8" s="152"/>
      <c r="C8" s="152" t="s">
        <v>29</v>
      </c>
      <c r="D8" s="208">
        <f>SUM(BankbevegelserForening!M4,BankbevegelserForening!M50,BankbevegelserForening!M54,BankbevegelserForening!M55,BankbevegelserForening!M56,BankbevegelserForening!M57,BankbevegelserForening!M58,BankbevegelserForening!M61,BankbevegelserForening!M87,BankbevegelserForening!M131,BankbevegelserForening!M133,BankbevegelserForening!M134,BankbevegelserForening!M135,BankbevegelserForening!M136,BankbevegelserForening!M137,BankbevegelserForening!M140,BankbevegelserForening!M142,BankbevegelserForening!M143,BankbevegelserForening!M145,BankbevegelserForening!M146,BankbevegelserForening!M149,BankbevegelserForening!M150,BankbevegelserForening!M152,BankbevegelserForening!M156,BankbevegelserForening!M157,BankbevegelserForening!M181,BankbevegelserForening!M183)</f>
        <v>35672.36</v>
      </c>
      <c r="E8" s="208">
        <f>SUM(BankbevegelserForening!N54,BankbevegelserForening!N59,BankbevegelserForening!N60,BankbevegelserForening!N63,BankbevegelserForening!N67,BankbevegelserForening!N76,BankbevegelserForening!N78,BankbevegelserForening!N82,BankbevegelserForening!N93,BankbevegelserForening!N105,BankbevegelserForening!N138,BankbevegelserForening!N147,BankbevegelserForening!N154,BankbevegelserForening!N155,BankbevegelserForening!N158,BankbevegelserForening!N159,BankbevegelserForening!N180)</f>
        <v>-37984.94</v>
      </c>
      <c r="F8" s="212">
        <f t="shared" si="0"/>
        <v>-2312.5800000000017</v>
      </c>
      <c r="G8" s="194" t="s">
        <v>457</v>
      </c>
      <c r="H8" s="195"/>
      <c r="I8" s="210">
        <v>0</v>
      </c>
      <c r="J8" s="211">
        <f>SUM(Kostnader2025!E53)</f>
        <v>-12000</v>
      </c>
      <c r="K8" s="194" t="s">
        <v>513</v>
      </c>
    </row>
    <row r="9" spans="1:11" ht="21" customHeight="1">
      <c r="A9" s="153" t="s">
        <v>30</v>
      </c>
      <c r="B9" s="156"/>
      <c r="C9" s="152" t="s">
        <v>31</v>
      </c>
      <c r="D9" s="208">
        <f>SUM(BankbevegelserForening!M16,BankbevegelserForening!M97,BankbevegelserForening!M123,BankbevegelserForening!M189)</f>
        <v>21395</v>
      </c>
      <c r="E9" s="208">
        <f>SUM(BankbevegelserForening!N139,BankbevegelserForening!N141,BankbevegelserForening!N164,BankbevegelserForening!N165,BankbevegelserForening!N166,BankbevegelserForening!N167,BankbevegelserForening!N168,BankbevegelserForening!N170,BankbevegelserForening!N171,BankbevegelserForening!N172)</f>
        <v>-9550</v>
      </c>
      <c r="F9" s="212">
        <f t="shared" si="0"/>
        <v>11845</v>
      </c>
      <c r="G9" s="194" t="s">
        <v>458</v>
      </c>
      <c r="H9" s="195"/>
      <c r="I9" s="210">
        <v>15000</v>
      </c>
      <c r="J9" s="211">
        <f>SUM(Kostnader2025!E56)</f>
        <v>-7000</v>
      </c>
      <c r="K9" s="194" t="s">
        <v>514</v>
      </c>
    </row>
    <row r="10" spans="1:11" ht="17.25" customHeight="1">
      <c r="A10" s="153" t="s">
        <v>32</v>
      </c>
      <c r="B10" s="156"/>
      <c r="C10" s="152" t="s">
        <v>67</v>
      </c>
      <c r="D10" s="208">
        <f>SUM(BankbevegelserForening!M7,BankbevegelserForening!M44,BankbevegelserForening!M84,BankbevegelserForening!M107,BankbevegelserForening!M113,BankbevegelserForening!M128)</f>
        <v>82781</v>
      </c>
      <c r="E10" s="208">
        <f>SUM(BankbevegelserForening!N100,BankbevegelserForening!N148)</f>
        <v>-71275</v>
      </c>
      <c r="F10" s="213">
        <f t="shared" si="0"/>
        <v>11506</v>
      </c>
      <c r="G10" s="194" t="s">
        <v>454</v>
      </c>
      <c r="H10" s="195"/>
      <c r="I10" s="210">
        <v>85000</v>
      </c>
      <c r="J10" s="211"/>
      <c r="K10" s="194" t="s">
        <v>522</v>
      </c>
    </row>
    <row r="11" spans="1:11" ht="17.25" customHeight="1">
      <c r="A11" s="153" t="s">
        <v>34</v>
      </c>
      <c r="B11" s="156"/>
      <c r="C11" s="152" t="s">
        <v>35</v>
      </c>
      <c r="D11" s="208">
        <f>SUM(BankbevegelserForening!M38,BankbevegelserForening!M109,BankbevegelserForening!M192)</f>
        <v>60941.4</v>
      </c>
      <c r="E11" s="208">
        <f>SUM(BankbevegelserForening!N25)</f>
        <v>-227.1</v>
      </c>
      <c r="F11" s="213">
        <f>SUM(D11+E11)</f>
        <v>60714.3</v>
      </c>
      <c r="G11" s="194"/>
      <c r="H11" s="195"/>
      <c r="I11" s="210">
        <v>60000</v>
      </c>
      <c r="J11" s="211"/>
      <c r="K11" s="194" t="s">
        <v>523</v>
      </c>
    </row>
    <row r="12" spans="1:11" ht="15" customHeight="1">
      <c r="A12" s="153" t="s">
        <v>36</v>
      </c>
      <c r="B12" s="156"/>
      <c r="C12" s="152" t="s">
        <v>37</v>
      </c>
      <c r="D12" s="214"/>
      <c r="E12" s="208">
        <f>SUM(BankbevegelserForening!N194)</f>
        <v>-23621</v>
      </c>
      <c r="F12" s="213">
        <f>SUM(D12+E12)</f>
        <v>-23621</v>
      </c>
      <c r="G12" s="194"/>
      <c r="H12" s="195"/>
      <c r="I12" s="210"/>
      <c r="J12" s="211">
        <f>SUM(Kostnader2025!E59)</f>
        <v>-25000</v>
      </c>
      <c r="K12" s="194"/>
    </row>
    <row r="13" spans="1:11" ht="15.75" customHeight="1">
      <c r="A13" s="153" t="s">
        <v>33</v>
      </c>
      <c r="B13" s="156"/>
      <c r="C13" s="152" t="s">
        <v>63</v>
      </c>
      <c r="D13" s="208">
        <f>SUM(BankbevegelserForening!M8,BankbevegelserForening!M36,BankbevegelserForening!M42,BankbevegelserForening!M69,BankbevegelserForening!M90,BankbevegelserForening!M126,BankbevegelserForening!M132,BankbevegelserForening!M177,BankbevegelserForening!M186)</f>
        <v>8946.2899999999991</v>
      </c>
      <c r="E13" s="208">
        <f>SUM(BankbevegelserForening!N9,BankbevegelserForening!N27,BankbevegelserForening!N31,BankbevegelserForening!N32,BankbevegelserForening!N46,BankbevegelserForening!N49,BankbevegelserForening!N53,BankbevegelserForening!N72,BankbevegelserForening!N103,BankbevegelserForening!N106)</f>
        <v>-6408.0800000000008</v>
      </c>
      <c r="F13" s="213">
        <f t="shared" si="0"/>
        <v>2538.2099999999982</v>
      </c>
      <c r="G13" s="194"/>
      <c r="H13" s="195"/>
      <c r="I13" s="210">
        <v>5000</v>
      </c>
      <c r="J13" s="211">
        <f>SUM(Kostnader2025!E45)</f>
        <v>-3000</v>
      </c>
      <c r="K13" s="194" t="s">
        <v>515</v>
      </c>
    </row>
    <row r="14" spans="1:11" ht="29.25" customHeight="1">
      <c r="A14" s="153" t="s">
        <v>38</v>
      </c>
      <c r="B14" s="156"/>
      <c r="C14" s="152" t="s">
        <v>39</v>
      </c>
      <c r="D14" s="208">
        <f>SUM(BankbevegelserForening!M2)</f>
        <v>4696.49</v>
      </c>
      <c r="E14" s="208"/>
      <c r="F14" s="213"/>
      <c r="G14" s="194"/>
      <c r="H14" s="195"/>
      <c r="I14" s="210"/>
      <c r="J14" s="211">
        <v>-200000</v>
      </c>
      <c r="K14" s="194" t="s">
        <v>555</v>
      </c>
    </row>
    <row r="15" spans="1:11" ht="15.75" customHeight="1">
      <c r="A15" s="154" t="s">
        <v>40</v>
      </c>
      <c r="B15" s="215"/>
      <c r="C15" s="155" t="s">
        <v>39</v>
      </c>
      <c r="D15" s="208"/>
      <c r="E15" s="216"/>
      <c r="F15" s="213"/>
      <c r="G15" s="194"/>
      <c r="H15" s="195"/>
      <c r="I15" s="210">
        <v>200000</v>
      </c>
      <c r="J15" s="211"/>
      <c r="K15" s="194"/>
    </row>
    <row r="16" spans="1:11">
      <c r="A16" s="153" t="s">
        <v>41</v>
      </c>
      <c r="B16" s="156"/>
      <c r="C16" s="152" t="s">
        <v>42</v>
      </c>
      <c r="D16" s="217">
        <f>SUM(BankbevegelserForening!M3)</f>
        <v>5730</v>
      </c>
      <c r="E16" s="208"/>
      <c r="F16" s="218">
        <f>SUM(D16+E16)</f>
        <v>5730</v>
      </c>
      <c r="G16" s="194"/>
      <c r="H16" s="195"/>
      <c r="I16" s="210">
        <v>10000</v>
      </c>
      <c r="J16" s="152"/>
      <c r="K16" s="194"/>
    </row>
    <row r="17" spans="1:11">
      <c r="A17" s="153" t="s">
        <v>41</v>
      </c>
      <c r="B17" s="156"/>
      <c r="C17" s="152" t="s">
        <v>43</v>
      </c>
      <c r="D17" s="217">
        <f>SUM(BankbevelgelserKapital!K2,BankbevelgelserKapital!K3)</f>
        <v>12447</v>
      </c>
      <c r="E17" s="208"/>
      <c r="F17" s="218">
        <f>SUM(D17+E17)</f>
        <v>12447</v>
      </c>
      <c r="G17" s="194"/>
      <c r="H17" s="195"/>
      <c r="I17" s="210">
        <v>5000</v>
      </c>
      <c r="J17" s="152"/>
      <c r="K17" s="194"/>
    </row>
    <row r="18" spans="1:11">
      <c r="A18" s="153" t="s">
        <v>41</v>
      </c>
      <c r="B18" s="156"/>
      <c r="C18" s="152" t="s">
        <v>43</v>
      </c>
      <c r="D18" s="217">
        <f>SUM(BankbevegelserRover!M2)</f>
        <v>49</v>
      </c>
      <c r="E18" s="208"/>
      <c r="F18" s="218">
        <f>SUM(D18+E18)</f>
        <v>49</v>
      </c>
      <c r="G18" s="194"/>
      <c r="H18" s="195"/>
      <c r="I18" s="210">
        <v>100</v>
      </c>
      <c r="J18" s="152"/>
      <c r="K18" s="194"/>
    </row>
    <row r="19" spans="1:11">
      <c r="A19" s="153" t="s">
        <v>41</v>
      </c>
      <c r="B19" s="156"/>
      <c r="C19" s="152" t="s">
        <v>44</v>
      </c>
      <c r="D19" s="219">
        <f>SUM(BankbevegelserLeir!M3)</f>
        <v>81</v>
      </c>
      <c r="E19" s="208"/>
      <c r="F19" s="218">
        <f>SUM(D19:E19)</f>
        <v>81</v>
      </c>
      <c r="G19" s="194"/>
      <c r="H19" s="195"/>
      <c r="I19" s="210">
        <v>100</v>
      </c>
      <c r="J19" s="211">
        <v>0</v>
      </c>
      <c r="K19" s="194"/>
    </row>
    <row r="20" spans="1:11" ht="16.5" thickBot="1">
      <c r="A20" s="220"/>
      <c r="B20" s="220"/>
      <c r="C20" s="221" t="s">
        <v>45</v>
      </c>
      <c r="D20" s="222">
        <f>SUM(D4:D19)</f>
        <v>256014.24</v>
      </c>
      <c r="E20" s="222">
        <f>SUM(E4:E19)</f>
        <v>-326558.32999999996</v>
      </c>
      <c r="F20" s="223"/>
      <c r="G20" s="194"/>
      <c r="H20" s="195"/>
      <c r="I20" s="224">
        <f>SUM(I4:I19)</f>
        <v>380200</v>
      </c>
      <c r="J20" s="225">
        <f>SUM(J4:J19)</f>
        <v>-435000</v>
      </c>
      <c r="K20" s="194"/>
    </row>
    <row r="21" spans="1:11" ht="15" customHeight="1" thickBot="1">
      <c r="A21" s="196"/>
      <c r="B21" s="196"/>
      <c r="C21" s="197"/>
      <c r="D21" s="198" t="s">
        <v>21</v>
      </c>
      <c r="E21" s="199"/>
      <c r="F21" s="200">
        <f>SUM(F4:F20)</f>
        <v>-75240.579999999973</v>
      </c>
      <c r="G21" s="201"/>
      <c r="H21" s="87"/>
      <c r="I21" s="317">
        <f>SUM(I20+J20)</f>
        <v>-54800</v>
      </c>
      <c r="J21" s="318"/>
      <c r="K21" s="202" t="s">
        <v>537</v>
      </c>
    </row>
    <row r="22" spans="1:11">
      <c r="I22" s="75" t="s">
        <v>46</v>
      </c>
    </row>
    <row r="23" spans="1:11">
      <c r="G23" s="75"/>
      <c r="H23" s="75"/>
      <c r="I23" s="75" t="s">
        <v>47</v>
      </c>
      <c r="J23" s="75"/>
    </row>
    <row r="25" spans="1:11">
      <c r="A25" t="s">
        <v>534</v>
      </c>
    </row>
  </sheetData>
  <mergeCells count="1">
    <mergeCell ref="I21:J21"/>
  </mergeCells>
  <pageMargins left="0.7" right="0.7" top="0.75" bottom="0.75" header="0.3" footer="0.3"/>
  <pageSetup paperSize="9" scale="94"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D025-D612-476F-93F6-F73F04F6FE1D}">
  <dimension ref="A1:A10"/>
  <sheetViews>
    <sheetView topLeftCell="A7" workbookViewId="0">
      <selection activeCell="A11" sqref="A11"/>
    </sheetView>
  </sheetViews>
  <sheetFormatPr defaultRowHeight="15.75"/>
  <sheetData>
    <row r="1" spans="1:1">
      <c r="A1" t="s">
        <v>94</v>
      </c>
    </row>
    <row r="3" spans="1:1">
      <c r="A3" t="s">
        <v>524</v>
      </c>
    </row>
    <row r="5" spans="1:1">
      <c r="A5" t="s">
        <v>525</v>
      </c>
    </row>
    <row r="6" spans="1:1">
      <c r="A6" t="s">
        <v>526</v>
      </c>
    </row>
    <row r="7" spans="1:1">
      <c r="A7" t="s">
        <v>528</v>
      </c>
    </row>
    <row r="8" spans="1:1">
      <c r="A8" t="s">
        <v>527</v>
      </c>
    </row>
    <row r="9" spans="1:1">
      <c r="A9" t="s">
        <v>529</v>
      </c>
    </row>
    <row r="10" spans="1:1">
      <c r="A10" t="s">
        <v>530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7"/>
  <sheetViews>
    <sheetView topLeftCell="A9" workbookViewId="0">
      <selection activeCell="G23" sqref="G23"/>
    </sheetView>
  </sheetViews>
  <sheetFormatPr defaultColWidth="11" defaultRowHeight="15.75"/>
  <cols>
    <col min="1" max="1" width="35.125" customWidth="1"/>
    <col min="2" max="2" width="6" customWidth="1"/>
  </cols>
  <sheetData>
    <row r="1" spans="1:6">
      <c r="A1" s="4" t="s">
        <v>50</v>
      </c>
    </row>
    <row r="2" spans="1:6">
      <c r="A2" s="1"/>
    </row>
    <row r="3" spans="1:6">
      <c r="A3" s="1"/>
    </row>
    <row r="4" spans="1:6">
      <c r="A4" s="1"/>
    </row>
    <row r="5" spans="1:6">
      <c r="A5" s="1"/>
    </row>
    <row r="6" spans="1:6">
      <c r="A6" s="1"/>
    </row>
    <row r="7" spans="1:6" ht="16.5" thickBot="1">
      <c r="A7" s="1"/>
    </row>
    <row r="8" spans="1:6" ht="19.5" thickBot="1">
      <c r="A8" s="37" t="s">
        <v>0</v>
      </c>
      <c r="B8" s="38"/>
      <c r="C8" s="38"/>
      <c r="D8" s="39"/>
      <c r="E8" s="39"/>
      <c r="F8" s="40"/>
    </row>
    <row r="9" spans="1:6">
      <c r="A9" s="21"/>
      <c r="B9" s="22" t="s">
        <v>1</v>
      </c>
      <c r="C9" s="52" t="s">
        <v>2</v>
      </c>
      <c r="D9" s="23" t="s">
        <v>3</v>
      </c>
      <c r="E9" s="57" t="s">
        <v>48</v>
      </c>
      <c r="F9" s="24" t="s">
        <v>49</v>
      </c>
    </row>
    <row r="10" spans="1:6">
      <c r="A10" s="25" t="s">
        <v>4</v>
      </c>
      <c r="B10" s="7"/>
      <c r="C10" s="53"/>
      <c r="D10" s="6"/>
      <c r="E10" s="58"/>
      <c r="F10" s="26"/>
    </row>
    <row r="11" spans="1:6">
      <c r="A11" s="27" t="s">
        <v>5</v>
      </c>
      <c r="B11" s="8"/>
      <c r="C11" s="54">
        <v>50000</v>
      </c>
      <c r="D11" s="77">
        <v>141639</v>
      </c>
      <c r="E11" s="54">
        <v>80000</v>
      </c>
      <c r="F11" s="73">
        <f>SUM('Budsjett 2025'!D11)</f>
        <v>60941.4</v>
      </c>
    </row>
    <row r="12" spans="1:6">
      <c r="A12" s="27" t="s">
        <v>6</v>
      </c>
      <c r="B12" s="12"/>
      <c r="C12" s="54">
        <v>80000</v>
      </c>
      <c r="D12" s="77">
        <v>53960</v>
      </c>
      <c r="E12" s="54">
        <v>58900</v>
      </c>
      <c r="F12" s="73">
        <f>SUM('Budsjett 2025'!D10)</f>
        <v>82781</v>
      </c>
    </row>
    <row r="13" spans="1:6">
      <c r="A13" s="27" t="s">
        <v>7</v>
      </c>
      <c r="B13" s="8"/>
      <c r="C13" s="54">
        <v>12000</v>
      </c>
      <c r="D13" s="77">
        <v>71846</v>
      </c>
      <c r="E13" s="54">
        <v>12000</v>
      </c>
      <c r="F13" s="73">
        <f>SUM('Budsjett 2025'!D9)</f>
        <v>21395</v>
      </c>
    </row>
    <row r="14" spans="1:6">
      <c r="A14" s="27" t="s">
        <v>8</v>
      </c>
      <c r="B14" s="8"/>
      <c r="C14" s="54">
        <v>15000</v>
      </c>
      <c r="D14" s="77">
        <v>26891</v>
      </c>
      <c r="E14" s="54">
        <v>40000</v>
      </c>
      <c r="F14" s="73">
        <f>SUM('Budsjett 2025'!D8)</f>
        <v>35672.36</v>
      </c>
    </row>
    <row r="15" spans="1:6">
      <c r="A15" s="27" t="s">
        <v>9</v>
      </c>
      <c r="B15" s="8"/>
      <c r="C15" s="54">
        <v>16000</v>
      </c>
      <c r="D15" s="77">
        <v>29387</v>
      </c>
      <c r="E15" s="54">
        <v>5000</v>
      </c>
      <c r="F15" s="73" t="e">
        <f>SUM('Budsjett 2025'!D7,'Budsjett 2025'!#REF!)</f>
        <v>#REF!</v>
      </c>
    </row>
    <row r="16" spans="1:6">
      <c r="A16" s="27" t="s">
        <v>10</v>
      </c>
      <c r="B16" s="8"/>
      <c r="C16" s="54">
        <v>3100</v>
      </c>
      <c r="D16" s="77">
        <v>4357</v>
      </c>
      <c r="E16" s="54">
        <v>3100</v>
      </c>
      <c r="F16" s="73">
        <f>SUM('Budsjett 2025'!D16:D19)</f>
        <v>18307</v>
      </c>
    </row>
    <row r="17" spans="1:6" ht="16.5" thickBot="1">
      <c r="A17" s="29"/>
      <c r="B17" s="13"/>
      <c r="C17" s="55"/>
      <c r="D17" s="51"/>
      <c r="E17" s="54"/>
      <c r="F17" s="73"/>
    </row>
    <row r="18" spans="1:6" ht="16.5" thickBot="1">
      <c r="A18" s="15" t="s">
        <v>11</v>
      </c>
      <c r="B18" s="19"/>
      <c r="C18" s="56">
        <f>SUM(C11:C17)</f>
        <v>176100</v>
      </c>
      <c r="D18" s="20">
        <f>SUM(D11:D17)</f>
        <v>328080</v>
      </c>
      <c r="E18" s="59">
        <f>SUM(E11:E16)</f>
        <v>199000</v>
      </c>
      <c r="F18" s="70" t="e">
        <f>SUM(F11:F17)</f>
        <v>#REF!</v>
      </c>
    </row>
    <row r="19" spans="1:6" ht="16.5" thickBot="1">
      <c r="A19" s="41"/>
      <c r="B19" s="41"/>
      <c r="C19" s="41"/>
      <c r="D19" s="42"/>
      <c r="E19" s="42"/>
      <c r="F19" s="42"/>
    </row>
    <row r="20" spans="1:6">
      <c r="A20" s="43"/>
      <c r="B20" s="44"/>
      <c r="C20" s="44"/>
      <c r="D20" s="45"/>
      <c r="E20" s="45"/>
      <c r="F20" s="46"/>
    </row>
    <row r="21" spans="1:6" ht="19.5" thickBot="1">
      <c r="A21" s="47" t="s">
        <v>12</v>
      </c>
      <c r="B21" s="48"/>
      <c r="C21" s="48"/>
      <c r="D21" s="49"/>
      <c r="E21" s="49"/>
      <c r="F21" s="50"/>
    </row>
    <row r="22" spans="1:6">
      <c r="A22" s="21"/>
      <c r="B22" s="22" t="s">
        <v>1</v>
      </c>
      <c r="C22" s="52" t="s">
        <v>2</v>
      </c>
      <c r="D22" s="23" t="s">
        <v>3</v>
      </c>
      <c r="E22" s="57" t="s">
        <v>48</v>
      </c>
      <c r="F22" s="24" t="s">
        <v>49</v>
      </c>
    </row>
    <row r="23" spans="1:6">
      <c r="A23" s="25" t="s">
        <v>13</v>
      </c>
      <c r="B23" s="7"/>
      <c r="C23" s="53"/>
      <c r="D23" s="6"/>
      <c r="E23" s="58"/>
      <c r="F23" s="26"/>
    </row>
    <row r="24" spans="1:6">
      <c r="A24" s="27" t="s">
        <v>14</v>
      </c>
      <c r="B24" s="8"/>
      <c r="C24" s="65">
        <v>-10000</v>
      </c>
      <c r="D24" s="72">
        <v>-1089</v>
      </c>
      <c r="E24" s="65">
        <v>-7000</v>
      </c>
      <c r="F24" s="71">
        <f>SUM('Budsjett 2025'!E4)</f>
        <v>-199.7</v>
      </c>
    </row>
    <row r="25" spans="1:6">
      <c r="A25" s="27" t="s">
        <v>15</v>
      </c>
      <c r="B25" s="9"/>
      <c r="C25" s="66">
        <v>-5000</v>
      </c>
      <c r="D25" s="72">
        <v>-59</v>
      </c>
      <c r="E25" s="66">
        <v>-10000</v>
      </c>
      <c r="F25" s="71">
        <f>SUM('Budsjett 2025'!E5)</f>
        <v>-9456.15</v>
      </c>
    </row>
    <row r="26" spans="1:6">
      <c r="A26" s="27" t="s">
        <v>16</v>
      </c>
      <c r="B26" s="9"/>
      <c r="C26" s="65">
        <v>-72000</v>
      </c>
      <c r="D26" s="72">
        <v>-52617</v>
      </c>
      <c r="E26" s="65">
        <v>-149000</v>
      </c>
      <c r="F26" s="71" t="e">
        <f>SUM('Budsjett 2025'!E6,'Budsjett 2025'!#REF!,'Budsjett 2025'!#REF!,'Budsjett 2025'!#REF!)</f>
        <v>#REF!</v>
      </c>
    </row>
    <row r="27" spans="1:6">
      <c r="A27" s="27" t="s">
        <v>56</v>
      </c>
      <c r="B27" s="8"/>
      <c r="C27" s="65">
        <v>-15000</v>
      </c>
      <c r="D27" s="72">
        <v>-15013</v>
      </c>
      <c r="E27" s="65">
        <v>-5000</v>
      </c>
      <c r="F27" s="71">
        <f>SUM('Budsjett 2025'!E7)</f>
        <v>-65780.249999999985</v>
      </c>
    </row>
    <row r="28" spans="1:6">
      <c r="A28" s="27" t="s">
        <v>8</v>
      </c>
      <c r="B28" s="8"/>
      <c r="C28" s="65">
        <v>-15000</v>
      </c>
      <c r="D28" s="72">
        <v>-31889</v>
      </c>
      <c r="E28" s="65">
        <v>-40000</v>
      </c>
      <c r="F28" s="71">
        <f>SUM('Budsjett 2025'!E8)</f>
        <v>-37984.94</v>
      </c>
    </row>
    <row r="29" spans="1:6">
      <c r="A29" s="27" t="s">
        <v>7</v>
      </c>
      <c r="B29" s="8"/>
      <c r="C29" s="65">
        <v>-26500</v>
      </c>
      <c r="D29" s="72">
        <v>-53324</v>
      </c>
      <c r="E29" s="65">
        <v>-7000</v>
      </c>
      <c r="F29" s="71">
        <f>SUM('Budsjett 2025'!E9)</f>
        <v>-9550</v>
      </c>
    </row>
    <row r="30" spans="1:6">
      <c r="A30" s="27" t="s">
        <v>17</v>
      </c>
      <c r="B30" s="8"/>
      <c r="C30" s="65">
        <v>-25000</v>
      </c>
      <c r="D30" s="72">
        <v>-28688</v>
      </c>
      <c r="E30" s="65">
        <v>-30000</v>
      </c>
      <c r="F30" s="71" t="e">
        <f>SUM('Budsjett 2025'!#REF!)</f>
        <v>#REF!</v>
      </c>
    </row>
    <row r="31" spans="1:6">
      <c r="A31" s="27" t="s">
        <v>18</v>
      </c>
      <c r="B31" s="8"/>
      <c r="C31" s="65">
        <v>-16000</v>
      </c>
      <c r="D31" s="72">
        <v>-29303</v>
      </c>
      <c r="E31" s="65">
        <v>-10000</v>
      </c>
      <c r="F31" s="71" t="e">
        <f>SUM('Budsjett 2025'!#REF!,'Budsjett 2025'!E10,'Budsjett 2025'!#REF!,'Budsjett 2025'!E11)</f>
        <v>#REF!</v>
      </c>
    </row>
    <row r="32" spans="1:6" ht="16.5" thickBot="1">
      <c r="A32" s="31"/>
      <c r="B32" s="14"/>
      <c r="C32" s="55"/>
      <c r="D32" s="51"/>
      <c r="E32" s="65"/>
      <c r="F32" s="28"/>
    </row>
    <row r="33" spans="1:6" ht="16.5" thickBot="1">
      <c r="A33" s="15" t="s">
        <v>19</v>
      </c>
      <c r="B33" s="19"/>
      <c r="C33" s="60">
        <f>SUM(C24:C32)</f>
        <v>-184500</v>
      </c>
      <c r="D33" s="20">
        <f>SUM(D24:D32)</f>
        <v>-211982</v>
      </c>
      <c r="E33" s="59">
        <f>SUM(E24:E32)</f>
        <v>-258000</v>
      </c>
      <c r="F33" s="70" t="e">
        <f>SUM(F24:F31)</f>
        <v>#REF!</v>
      </c>
    </row>
    <row r="34" spans="1:6">
      <c r="A34" s="11"/>
      <c r="B34" s="11"/>
      <c r="C34" s="61"/>
      <c r="D34" s="5"/>
      <c r="E34" s="67"/>
      <c r="F34" s="5"/>
    </row>
    <row r="35" spans="1:6" ht="19.5" thickBot="1">
      <c r="A35" s="30" t="s">
        <v>20</v>
      </c>
      <c r="B35" s="10"/>
      <c r="C35" s="62"/>
      <c r="D35" s="32"/>
      <c r="E35" s="68"/>
      <c r="F35" s="32"/>
    </row>
    <row r="36" spans="1:6" ht="16.5" thickBot="1">
      <c r="A36" s="33"/>
      <c r="B36" s="34" t="s">
        <v>1</v>
      </c>
      <c r="C36" s="63" t="s">
        <v>2</v>
      </c>
      <c r="D36" s="35" t="s">
        <v>3</v>
      </c>
      <c r="E36" s="69" t="s">
        <v>48</v>
      </c>
      <c r="F36" s="36" t="s">
        <v>49</v>
      </c>
    </row>
    <row r="37" spans="1:6" ht="16.5" thickBot="1">
      <c r="A37" s="15" t="s">
        <v>21</v>
      </c>
      <c r="B37" s="16"/>
      <c r="C37" s="64">
        <f>SUM(C18+C33)</f>
        <v>-8400</v>
      </c>
      <c r="D37" s="17">
        <f>SUM(D18+D33)</f>
        <v>116098</v>
      </c>
      <c r="E37" s="64">
        <f>SUM(E18+E33)</f>
        <v>-59000</v>
      </c>
      <c r="F37" s="18" t="e">
        <f>SUM(F18+F33)</f>
        <v>#REF!</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2"/>
  <sheetViews>
    <sheetView workbookViewId="0">
      <pane ySplit="1" topLeftCell="A238" activePane="bottomLeft" state="frozen"/>
      <selection pane="bottomLeft" activeCell="A5" sqref="A5:G246"/>
    </sheetView>
  </sheetViews>
  <sheetFormatPr defaultColWidth="10.5" defaultRowHeight="12.75"/>
  <cols>
    <col min="1" max="1" width="7.625" style="124" customWidth="1"/>
    <col min="2" max="2" width="10.5" style="100" customWidth="1"/>
    <col min="3" max="3" width="43.25" style="87" customWidth="1"/>
    <col min="4" max="4" width="10.5" style="87"/>
    <col min="5" max="5" width="52.5" style="87" customWidth="1"/>
    <col min="6" max="6" width="15.75" style="87" customWidth="1"/>
    <col min="7" max="7" width="41.875" style="87" customWidth="1"/>
    <col min="8" max="16384" width="10.5" style="87"/>
  </cols>
  <sheetData>
    <row r="1" spans="1:7" s="101" customFormat="1">
      <c r="A1" s="136" t="s">
        <v>419</v>
      </c>
      <c r="B1" s="138" t="s">
        <v>93</v>
      </c>
      <c r="C1" s="138" t="s">
        <v>94</v>
      </c>
      <c r="D1" s="138" t="s">
        <v>95</v>
      </c>
      <c r="E1" s="138" t="s">
        <v>420</v>
      </c>
      <c r="F1" s="138"/>
      <c r="G1" s="124" t="s">
        <v>26</v>
      </c>
    </row>
    <row r="2" spans="1:7" s="101" customFormat="1">
      <c r="A2" s="136"/>
      <c r="B2" s="138"/>
      <c r="C2" s="138"/>
      <c r="D2" s="138"/>
      <c r="E2" s="138"/>
      <c r="F2" s="138"/>
      <c r="G2" s="124"/>
    </row>
    <row r="3" spans="1:7" s="101" customFormat="1">
      <c r="A3" s="138" t="s">
        <v>451</v>
      </c>
      <c r="B3" s="138"/>
      <c r="C3" s="138"/>
      <c r="D3" s="138">
        <v>608757.21</v>
      </c>
      <c r="E3" s="138"/>
      <c r="F3" s="138"/>
      <c r="G3" s="124"/>
    </row>
    <row r="4" spans="1:7" s="101" customFormat="1">
      <c r="A4" s="138"/>
      <c r="B4" s="138"/>
      <c r="C4" s="138"/>
      <c r="D4" s="138"/>
      <c r="E4" s="138"/>
      <c r="F4" s="138"/>
      <c r="G4" s="124"/>
    </row>
    <row r="5" spans="1:7" s="101" customFormat="1" ht="14.25" customHeight="1">
      <c r="A5" s="141" t="s">
        <v>435</v>
      </c>
      <c r="B5" s="141" t="s">
        <v>93</v>
      </c>
      <c r="C5" s="141" t="s">
        <v>94</v>
      </c>
      <c r="D5" s="141" t="s">
        <v>95</v>
      </c>
      <c r="E5" s="141" t="s">
        <v>96</v>
      </c>
      <c r="F5" s="141" t="s">
        <v>436</v>
      </c>
      <c r="G5" s="125"/>
    </row>
    <row r="6" spans="1:7">
      <c r="B6" s="137">
        <v>45291</v>
      </c>
      <c r="C6" s="137" t="s">
        <v>142</v>
      </c>
      <c r="D6" s="124">
        <v>-4</v>
      </c>
      <c r="E6" s="124" t="s">
        <v>142</v>
      </c>
      <c r="F6" s="124" t="s">
        <v>55</v>
      </c>
      <c r="G6" s="124"/>
    </row>
    <row r="7" spans="1:7">
      <c r="A7" s="137"/>
      <c r="B7" s="137">
        <v>45291</v>
      </c>
      <c r="C7" s="137" t="s">
        <v>448</v>
      </c>
      <c r="D7" s="142">
        <v>4797</v>
      </c>
      <c r="E7" s="124" t="s">
        <v>448</v>
      </c>
      <c r="F7" s="124" t="s">
        <v>41</v>
      </c>
      <c r="G7" s="124"/>
    </row>
    <row r="8" spans="1:7">
      <c r="A8" s="137"/>
      <c r="B8" s="137">
        <v>45288</v>
      </c>
      <c r="C8" s="137" t="s">
        <v>449</v>
      </c>
      <c r="D8" s="142">
        <v>21737</v>
      </c>
      <c r="E8" s="124"/>
      <c r="F8" s="124" t="s">
        <v>32</v>
      </c>
      <c r="G8" s="124"/>
    </row>
    <row r="9" spans="1:7">
      <c r="A9" s="137"/>
      <c r="B9" s="137">
        <v>45281</v>
      </c>
      <c r="C9" s="137" t="s">
        <v>106</v>
      </c>
      <c r="D9" s="142">
        <v>-1185</v>
      </c>
      <c r="E9" s="124" t="s">
        <v>106</v>
      </c>
      <c r="F9" s="124" t="s">
        <v>55</v>
      </c>
      <c r="G9" s="124"/>
    </row>
    <row r="10" spans="1:7">
      <c r="B10" s="137">
        <v>45268</v>
      </c>
      <c r="C10" s="124" t="s">
        <v>97</v>
      </c>
      <c r="D10" s="124">
        <v>589.5</v>
      </c>
      <c r="E10" s="124" t="s">
        <v>97</v>
      </c>
      <c r="F10" s="124" t="s">
        <v>33</v>
      </c>
      <c r="G10" s="124"/>
    </row>
    <row r="11" spans="1:7">
      <c r="B11" s="137">
        <v>45267</v>
      </c>
      <c r="C11" s="124" t="s">
        <v>98</v>
      </c>
      <c r="D11" s="142">
        <v>-2412</v>
      </c>
      <c r="E11" s="124" t="s">
        <v>98</v>
      </c>
      <c r="F11" s="124" t="s">
        <v>55</v>
      </c>
      <c r="G11" s="124" t="s">
        <v>430</v>
      </c>
    </row>
    <row r="12" spans="1:7">
      <c r="B12" s="137">
        <v>45267</v>
      </c>
      <c r="C12" s="124" t="s">
        <v>99</v>
      </c>
      <c r="D12" s="124">
        <v>-94.1</v>
      </c>
      <c r="E12" s="124" t="s">
        <v>99</v>
      </c>
      <c r="F12" s="124" t="s">
        <v>55</v>
      </c>
      <c r="G12" s="124"/>
    </row>
    <row r="13" spans="1:7" ht="25.5">
      <c r="B13" s="137">
        <v>45264</v>
      </c>
      <c r="C13" s="124" t="s">
        <v>100</v>
      </c>
      <c r="D13" s="142">
        <v>-1200</v>
      </c>
      <c r="E13" s="143" t="s">
        <v>101</v>
      </c>
      <c r="F13" s="143" t="s">
        <v>55</v>
      </c>
      <c r="G13" s="124" t="s">
        <v>423</v>
      </c>
    </row>
    <row r="14" spans="1:7">
      <c r="B14" s="137">
        <v>45264</v>
      </c>
      <c r="C14" s="124" t="s">
        <v>102</v>
      </c>
      <c r="D14" s="124">
        <v>-9</v>
      </c>
      <c r="E14" s="124" t="s">
        <v>102</v>
      </c>
      <c r="F14" s="124" t="s">
        <v>33</v>
      </c>
      <c r="G14" s="124"/>
    </row>
    <row r="15" spans="1:7" ht="51">
      <c r="B15" s="137">
        <v>45264</v>
      </c>
      <c r="C15" s="124" t="s">
        <v>103</v>
      </c>
      <c r="D15" s="124">
        <v>523.79</v>
      </c>
      <c r="E15" s="143" t="s">
        <v>104</v>
      </c>
      <c r="F15" s="143" t="s">
        <v>32</v>
      </c>
      <c r="G15" s="124"/>
    </row>
    <row r="16" spans="1:7">
      <c r="B16" s="137">
        <v>45260</v>
      </c>
      <c r="C16" s="124" t="s">
        <v>105</v>
      </c>
      <c r="D16" s="124">
        <v>-6</v>
      </c>
      <c r="E16" s="124" t="s">
        <v>105</v>
      </c>
      <c r="F16" s="124" t="s">
        <v>33</v>
      </c>
      <c r="G16" s="124"/>
    </row>
    <row r="17" spans="1:14">
      <c r="B17" s="137">
        <v>45258</v>
      </c>
      <c r="C17" s="124" t="s">
        <v>106</v>
      </c>
      <c r="D17" s="124">
        <v>-435</v>
      </c>
      <c r="E17" s="124" t="s">
        <v>106</v>
      </c>
      <c r="F17" s="124" t="s">
        <v>55</v>
      </c>
      <c r="G17" s="124" t="s">
        <v>422</v>
      </c>
    </row>
    <row r="18" spans="1:14" s="101" customFormat="1">
      <c r="A18" s="138"/>
      <c r="B18" s="139">
        <v>45257</v>
      </c>
      <c r="C18" s="124" t="s">
        <v>107</v>
      </c>
      <c r="D18" s="142">
        <v>4900</v>
      </c>
      <c r="E18" s="124"/>
      <c r="F18" s="124" t="s">
        <v>30</v>
      </c>
      <c r="G18" s="124" t="s">
        <v>424</v>
      </c>
    </row>
    <row r="19" spans="1:14" s="101" customFormat="1" ht="25.5">
      <c r="A19" s="138"/>
      <c r="B19" s="139">
        <v>45257</v>
      </c>
      <c r="C19" s="124" t="s">
        <v>108</v>
      </c>
      <c r="D19" s="124">
        <v>-468.35</v>
      </c>
      <c r="E19" s="143" t="s">
        <v>109</v>
      </c>
      <c r="F19" s="143" t="s">
        <v>55</v>
      </c>
      <c r="G19" s="124" t="s">
        <v>431</v>
      </c>
    </row>
    <row r="20" spans="1:14" s="101" customFormat="1" ht="25.5">
      <c r="A20" s="138"/>
      <c r="B20" s="139">
        <v>45257</v>
      </c>
      <c r="C20" s="124" t="s">
        <v>110</v>
      </c>
      <c r="D20" s="142">
        <v>-1224</v>
      </c>
      <c r="E20" s="143" t="s">
        <v>111</v>
      </c>
      <c r="F20" s="143" t="s">
        <v>55</v>
      </c>
      <c r="G20" s="124" t="s">
        <v>421</v>
      </c>
    </row>
    <row r="21" spans="1:14" s="101" customFormat="1">
      <c r="A21" s="138"/>
      <c r="B21" s="139">
        <v>45254</v>
      </c>
      <c r="C21" s="124" t="s">
        <v>112</v>
      </c>
      <c r="D21" s="124">
        <v>19.649999999999999</v>
      </c>
      <c r="E21" s="124" t="s">
        <v>112</v>
      </c>
      <c r="F21" s="124" t="s">
        <v>32</v>
      </c>
      <c r="G21" s="124"/>
    </row>
    <row r="22" spans="1:14" s="101" customFormat="1">
      <c r="A22" s="138"/>
      <c r="B22" s="139">
        <v>45239</v>
      </c>
      <c r="C22" s="124" t="s">
        <v>113</v>
      </c>
      <c r="D22" s="124">
        <v>-153.9</v>
      </c>
      <c r="E22" s="124" t="s">
        <v>113</v>
      </c>
      <c r="F22" s="124" t="s">
        <v>55</v>
      </c>
      <c r="G22" s="124"/>
    </row>
    <row r="23" spans="1:14" s="101" customFormat="1">
      <c r="A23" s="138"/>
      <c r="B23" s="139">
        <v>45239</v>
      </c>
      <c r="C23" s="124" t="s">
        <v>114</v>
      </c>
      <c r="D23" s="142">
        <v>100000</v>
      </c>
      <c r="E23" s="124" t="s">
        <v>114</v>
      </c>
      <c r="F23" s="124" t="s">
        <v>32</v>
      </c>
      <c r="G23" s="124" t="s">
        <v>425</v>
      </c>
    </row>
    <row r="24" spans="1:14" s="127" customFormat="1">
      <c r="A24" s="138"/>
      <c r="B24" s="139">
        <v>45236</v>
      </c>
      <c r="C24" s="124" t="s">
        <v>102</v>
      </c>
      <c r="D24" s="124">
        <v>-9</v>
      </c>
      <c r="E24" s="124" t="s">
        <v>102</v>
      </c>
      <c r="F24" s="124" t="s">
        <v>55</v>
      </c>
      <c r="G24" s="124"/>
      <c r="H24" s="101"/>
      <c r="I24" s="101"/>
      <c r="J24" s="101"/>
      <c r="K24" s="101"/>
      <c r="L24" s="101"/>
      <c r="M24" s="101"/>
      <c r="N24" s="101"/>
    </row>
    <row r="25" spans="1:14" s="101" customFormat="1">
      <c r="A25" s="138"/>
      <c r="B25" s="139">
        <v>45233</v>
      </c>
      <c r="C25" s="124" t="s">
        <v>115</v>
      </c>
      <c r="D25" s="124">
        <v>294.75</v>
      </c>
      <c r="E25" s="124" t="s">
        <v>115</v>
      </c>
      <c r="F25" s="124" t="s">
        <v>33</v>
      </c>
      <c r="G25" s="124"/>
    </row>
    <row r="26" spans="1:14" s="101" customFormat="1">
      <c r="A26" s="138"/>
      <c r="B26" s="139">
        <v>45233</v>
      </c>
      <c r="C26" s="124" t="s">
        <v>116</v>
      </c>
      <c r="D26" s="142">
        <v>30000</v>
      </c>
      <c r="E26" s="124" t="s">
        <v>116</v>
      </c>
      <c r="F26" s="124" t="s">
        <v>32</v>
      </c>
      <c r="G26" s="124" t="s">
        <v>426</v>
      </c>
    </row>
    <row r="27" spans="1:14" s="101" customFormat="1">
      <c r="A27" s="138"/>
      <c r="B27" s="139">
        <v>45231</v>
      </c>
      <c r="C27" s="124" t="s">
        <v>117</v>
      </c>
      <c r="D27" s="124">
        <v>-100</v>
      </c>
      <c r="E27" s="124" t="s">
        <v>117</v>
      </c>
      <c r="F27" s="124"/>
      <c r="G27" s="124"/>
    </row>
    <row r="28" spans="1:14" s="101" customFormat="1">
      <c r="A28" s="138"/>
      <c r="B28" s="139">
        <v>45231</v>
      </c>
      <c r="C28" s="124" t="s">
        <v>118</v>
      </c>
      <c r="D28" s="124">
        <v>-531.37</v>
      </c>
      <c r="E28" s="124" t="s">
        <v>118</v>
      </c>
      <c r="F28" s="124"/>
      <c r="G28" s="124"/>
    </row>
    <row r="29" spans="1:14" s="101" customFormat="1" ht="25.5">
      <c r="A29" s="138"/>
      <c r="B29" s="139">
        <v>45231</v>
      </c>
      <c r="C29" s="124" t="s">
        <v>119</v>
      </c>
      <c r="D29" s="142">
        <v>6043</v>
      </c>
      <c r="E29" s="143" t="s">
        <v>120</v>
      </c>
      <c r="F29" s="143" t="s">
        <v>34</v>
      </c>
      <c r="G29" s="124" t="s">
        <v>427</v>
      </c>
    </row>
    <row r="30" spans="1:14" s="101" customFormat="1">
      <c r="A30" s="138"/>
      <c r="B30" s="139">
        <v>45230</v>
      </c>
      <c r="C30" s="124" t="s">
        <v>121</v>
      </c>
      <c r="D30" s="124">
        <v>-16</v>
      </c>
      <c r="E30" s="124" t="s">
        <v>121</v>
      </c>
      <c r="F30" s="124" t="s">
        <v>55</v>
      </c>
      <c r="G30" s="124"/>
    </row>
    <row r="31" spans="1:14" s="101" customFormat="1">
      <c r="A31" s="138"/>
      <c r="B31" s="139">
        <v>45230</v>
      </c>
      <c r="C31" s="124" t="s">
        <v>122</v>
      </c>
      <c r="D31" s="124">
        <v>-6</v>
      </c>
      <c r="E31" s="124" t="s">
        <v>122</v>
      </c>
      <c r="F31" s="124" t="s">
        <v>55</v>
      </c>
      <c r="G31" s="124"/>
    </row>
    <row r="32" spans="1:14" s="101" customFormat="1" ht="51">
      <c r="A32" s="138"/>
      <c r="B32" s="139">
        <v>45230</v>
      </c>
      <c r="C32" s="124" t="s">
        <v>123</v>
      </c>
      <c r="D32" s="124">
        <v>501.62</v>
      </c>
      <c r="E32" s="143" t="s">
        <v>124</v>
      </c>
      <c r="F32" s="143" t="s">
        <v>32</v>
      </c>
      <c r="G32" s="124"/>
    </row>
    <row r="33" spans="1:7" s="101" customFormat="1">
      <c r="A33" s="138"/>
      <c r="B33" s="139">
        <v>45229</v>
      </c>
      <c r="C33" s="124" t="s">
        <v>125</v>
      </c>
      <c r="D33" s="124">
        <v>-36.9</v>
      </c>
      <c r="E33" s="124" t="s">
        <v>125</v>
      </c>
      <c r="F33" s="124"/>
      <c r="G33" s="124"/>
    </row>
    <row r="34" spans="1:7" s="101" customFormat="1">
      <c r="A34" s="138"/>
      <c r="B34" s="139">
        <v>45225</v>
      </c>
      <c r="C34" s="124" t="s">
        <v>126</v>
      </c>
      <c r="D34" s="124">
        <v>-45.3</v>
      </c>
      <c r="E34" s="124" t="s">
        <v>126</v>
      </c>
      <c r="F34" s="124"/>
      <c r="G34" s="124"/>
    </row>
    <row r="35" spans="1:7" s="101" customFormat="1">
      <c r="A35" s="138"/>
      <c r="B35" s="139">
        <v>45222</v>
      </c>
      <c r="C35" s="124" t="s">
        <v>127</v>
      </c>
      <c r="D35" s="142">
        <v>22500</v>
      </c>
      <c r="E35" s="124"/>
      <c r="F35" s="124" t="s">
        <v>32</v>
      </c>
      <c r="G35" s="124" t="s">
        <v>428</v>
      </c>
    </row>
    <row r="36" spans="1:7" s="101" customFormat="1">
      <c r="A36" s="138"/>
      <c r="B36" s="139">
        <v>45222</v>
      </c>
      <c r="C36" s="124" t="s">
        <v>128</v>
      </c>
      <c r="D36" s="124">
        <v>-279.60000000000002</v>
      </c>
      <c r="E36" s="124" t="s">
        <v>128</v>
      </c>
      <c r="F36" s="124"/>
      <c r="G36" s="124"/>
    </row>
    <row r="37" spans="1:7" s="101" customFormat="1">
      <c r="A37" s="138"/>
      <c r="B37" s="139">
        <v>45222</v>
      </c>
      <c r="C37" s="124" t="s">
        <v>129</v>
      </c>
      <c r="D37" s="138">
        <v>-856.51</v>
      </c>
      <c r="E37" s="124" t="s">
        <v>129</v>
      </c>
      <c r="F37" s="124"/>
      <c r="G37" s="124"/>
    </row>
    <row r="38" spans="1:7" s="101" customFormat="1">
      <c r="A38" s="138"/>
      <c r="B38" s="139">
        <v>45212</v>
      </c>
      <c r="C38" s="124" t="s">
        <v>130</v>
      </c>
      <c r="D38" s="144">
        <v>-1200.73</v>
      </c>
      <c r="E38" s="124" t="s">
        <v>130</v>
      </c>
      <c r="F38" s="124" t="s">
        <v>61</v>
      </c>
      <c r="G38" s="124"/>
    </row>
    <row r="39" spans="1:7" s="101" customFormat="1" ht="25.5">
      <c r="A39" s="138"/>
      <c r="B39" s="139">
        <v>45211</v>
      </c>
      <c r="C39" s="124" t="s">
        <v>131</v>
      </c>
      <c r="D39" s="138">
        <v>800</v>
      </c>
      <c r="E39" s="143" t="s">
        <v>132</v>
      </c>
      <c r="F39" s="143" t="s">
        <v>437</v>
      </c>
      <c r="G39" s="124"/>
    </row>
    <row r="40" spans="1:7" s="101" customFormat="1">
      <c r="A40" s="138"/>
      <c r="B40" s="139">
        <v>45208</v>
      </c>
      <c r="C40" s="124" t="s">
        <v>133</v>
      </c>
      <c r="D40" s="144">
        <v>-3245</v>
      </c>
      <c r="E40" s="124" t="s">
        <v>133</v>
      </c>
      <c r="F40" s="124" t="s">
        <v>55</v>
      </c>
      <c r="G40" s="124" t="s">
        <v>438</v>
      </c>
    </row>
    <row r="41" spans="1:7">
      <c r="B41" s="140">
        <v>45208</v>
      </c>
      <c r="C41" s="124" t="s">
        <v>102</v>
      </c>
      <c r="D41" s="124">
        <v>-15</v>
      </c>
      <c r="E41" s="124" t="s">
        <v>102</v>
      </c>
      <c r="F41" s="124" t="s">
        <v>55</v>
      </c>
      <c r="G41" s="124"/>
    </row>
    <row r="42" spans="1:7">
      <c r="B42" s="140">
        <v>45208</v>
      </c>
      <c r="C42" s="124" t="s">
        <v>134</v>
      </c>
      <c r="D42" s="142">
        <v>-2999</v>
      </c>
      <c r="E42" s="124" t="s">
        <v>134</v>
      </c>
      <c r="F42" s="124" t="s">
        <v>55</v>
      </c>
      <c r="G42" s="124" t="s">
        <v>439</v>
      </c>
    </row>
    <row r="43" spans="1:7" ht="25.5">
      <c r="B43" s="140">
        <v>45208</v>
      </c>
      <c r="C43" s="124" t="s">
        <v>135</v>
      </c>
      <c r="D43" s="142">
        <v>-3500</v>
      </c>
      <c r="E43" s="143" t="s">
        <v>136</v>
      </c>
      <c r="F43" s="143" t="s">
        <v>61</v>
      </c>
      <c r="G43" s="124" t="s">
        <v>429</v>
      </c>
    </row>
    <row r="44" spans="1:7">
      <c r="B44" s="140">
        <v>45201</v>
      </c>
      <c r="C44" s="124" t="s">
        <v>137</v>
      </c>
      <c r="D44" s="142">
        <v>-1017.09</v>
      </c>
      <c r="E44" s="124" t="s">
        <v>137</v>
      </c>
      <c r="F44" s="124"/>
      <c r="G44" s="124"/>
    </row>
    <row r="45" spans="1:7">
      <c r="B45" s="140">
        <v>45201</v>
      </c>
      <c r="C45" s="124" t="s">
        <v>138</v>
      </c>
      <c r="D45" s="142">
        <v>-380</v>
      </c>
      <c r="E45" s="124" t="s">
        <v>138</v>
      </c>
      <c r="F45" s="124" t="s">
        <v>437</v>
      </c>
      <c r="G45" s="124"/>
    </row>
    <row r="46" spans="1:7">
      <c r="B46" s="140">
        <v>45201</v>
      </c>
      <c r="C46" s="124" t="s">
        <v>139</v>
      </c>
      <c r="D46" s="124">
        <v>-179</v>
      </c>
      <c r="E46" s="124" t="s">
        <v>139</v>
      </c>
      <c r="F46" s="124" t="s">
        <v>437</v>
      </c>
      <c r="G46" s="124"/>
    </row>
    <row r="47" spans="1:7">
      <c r="B47" s="140">
        <v>45201</v>
      </c>
      <c r="C47" s="124" t="s">
        <v>140</v>
      </c>
      <c r="D47" s="142">
        <v>-1598.05</v>
      </c>
      <c r="E47" s="124" t="s">
        <v>140</v>
      </c>
      <c r="F47" s="124"/>
      <c r="G47" s="124"/>
    </row>
    <row r="48" spans="1:7">
      <c r="B48" s="140">
        <v>45201</v>
      </c>
      <c r="C48" s="124" t="s">
        <v>141</v>
      </c>
      <c r="D48" s="124">
        <v>-29.3</v>
      </c>
      <c r="E48" s="124" t="s">
        <v>141</v>
      </c>
      <c r="F48" s="124" t="s">
        <v>437</v>
      </c>
      <c r="G48" s="124"/>
    </row>
    <row r="49" spans="1:14">
      <c r="B49" s="140">
        <v>45199</v>
      </c>
      <c r="C49" s="124" t="s">
        <v>142</v>
      </c>
      <c r="D49" s="124">
        <v>-4</v>
      </c>
      <c r="E49" s="124" t="s">
        <v>142</v>
      </c>
      <c r="F49" s="124" t="s">
        <v>55</v>
      </c>
      <c r="G49" s="124"/>
    </row>
    <row r="50" spans="1:14" s="126" customFormat="1" ht="25.5">
      <c r="A50" s="124"/>
      <c r="B50" s="140">
        <v>45190</v>
      </c>
      <c r="C50" s="124" t="s">
        <v>143</v>
      </c>
      <c r="D50" s="142">
        <v>-1560</v>
      </c>
      <c r="E50" s="143" t="s">
        <v>144</v>
      </c>
      <c r="F50" s="143"/>
      <c r="G50" s="124"/>
      <c r="H50" s="87"/>
      <c r="I50" s="87"/>
      <c r="J50" s="87"/>
      <c r="K50" s="87"/>
      <c r="L50" s="87"/>
      <c r="M50" s="87"/>
      <c r="N50" s="87"/>
    </row>
    <row r="51" spans="1:14">
      <c r="B51" s="140">
        <v>45190</v>
      </c>
      <c r="C51" s="124" t="s">
        <v>133</v>
      </c>
      <c r="D51" s="124">
        <v>-494</v>
      </c>
      <c r="E51" s="124" t="s">
        <v>133</v>
      </c>
      <c r="F51" s="124"/>
      <c r="G51" s="124"/>
    </row>
    <row r="52" spans="1:14">
      <c r="B52" s="140">
        <v>45190</v>
      </c>
      <c r="C52" s="124" t="s">
        <v>145</v>
      </c>
      <c r="D52" s="124">
        <v>-675.22</v>
      </c>
      <c r="E52" s="124" t="s">
        <v>145</v>
      </c>
      <c r="F52" s="124"/>
      <c r="G52" s="124"/>
    </row>
    <row r="53" spans="1:14" s="126" customFormat="1" ht="25.5">
      <c r="A53" s="124"/>
      <c r="B53" s="140">
        <v>45190</v>
      </c>
      <c r="C53" s="124" t="s">
        <v>146</v>
      </c>
      <c r="D53" s="142">
        <v>-32500</v>
      </c>
      <c r="E53" s="143" t="s">
        <v>147</v>
      </c>
      <c r="F53" s="143" t="s">
        <v>61</v>
      </c>
      <c r="G53" s="124" t="s">
        <v>432</v>
      </c>
      <c r="H53" s="87"/>
      <c r="I53" s="87"/>
      <c r="J53" s="87"/>
      <c r="K53" s="87"/>
      <c r="L53" s="87"/>
      <c r="M53" s="87"/>
      <c r="N53" s="87"/>
    </row>
    <row r="54" spans="1:14">
      <c r="B54" s="140">
        <v>45190</v>
      </c>
      <c r="C54" s="124" t="s">
        <v>133</v>
      </c>
      <c r="D54" s="142">
        <v>-3289</v>
      </c>
      <c r="E54" s="124" t="s">
        <v>133</v>
      </c>
      <c r="F54" s="124"/>
      <c r="G54" s="124"/>
    </row>
    <row r="55" spans="1:14" ht="25.5">
      <c r="B55" s="140">
        <v>45184</v>
      </c>
      <c r="C55" s="124" t="s">
        <v>148</v>
      </c>
      <c r="D55" s="124">
        <v>400</v>
      </c>
      <c r="E55" s="143" t="s">
        <v>149</v>
      </c>
      <c r="F55" s="143" t="s">
        <v>437</v>
      </c>
      <c r="G55" s="124"/>
    </row>
    <row r="56" spans="1:14" s="126" customFormat="1">
      <c r="A56" s="124"/>
      <c r="B56" s="140">
        <v>45183</v>
      </c>
      <c r="C56" s="124" t="s">
        <v>150</v>
      </c>
      <c r="D56" s="124">
        <v>-260.91000000000003</v>
      </c>
      <c r="E56" s="124" t="s">
        <v>150</v>
      </c>
      <c r="F56" s="124"/>
      <c r="G56" s="124"/>
      <c r="H56" s="87"/>
      <c r="I56" s="87"/>
      <c r="J56" s="87"/>
      <c r="K56" s="87"/>
      <c r="L56" s="87"/>
      <c r="M56" s="87"/>
      <c r="N56" s="87"/>
    </row>
    <row r="57" spans="1:14" ht="25.5">
      <c r="B57" s="140">
        <v>45180</v>
      </c>
      <c r="C57" s="124" t="s">
        <v>151</v>
      </c>
      <c r="D57" s="124">
        <v>400</v>
      </c>
      <c r="E57" s="143" t="s">
        <v>152</v>
      </c>
      <c r="F57" s="143" t="s">
        <v>437</v>
      </c>
      <c r="G57" s="124"/>
    </row>
    <row r="58" spans="1:14" ht="25.5">
      <c r="B58" s="140">
        <v>45180</v>
      </c>
      <c r="C58" s="124" t="s">
        <v>153</v>
      </c>
      <c r="D58" s="124">
        <v>400</v>
      </c>
      <c r="E58" s="143" t="s">
        <v>154</v>
      </c>
      <c r="F58" s="143" t="s">
        <v>437</v>
      </c>
      <c r="G58" s="124"/>
    </row>
    <row r="59" spans="1:14" ht="25.5">
      <c r="B59" s="140">
        <v>45177</v>
      </c>
      <c r="C59" s="124" t="s">
        <v>155</v>
      </c>
      <c r="D59" s="124">
        <v>800</v>
      </c>
      <c r="E59" s="143" t="s">
        <v>156</v>
      </c>
      <c r="F59" s="143" t="s">
        <v>437</v>
      </c>
      <c r="G59" s="124"/>
    </row>
    <row r="60" spans="1:14">
      <c r="B60" s="140">
        <v>45176</v>
      </c>
      <c r="C60" s="124" t="s">
        <v>157</v>
      </c>
      <c r="D60" s="142">
        <v>20563.64</v>
      </c>
      <c r="E60" s="124" t="s">
        <v>157</v>
      </c>
      <c r="F60" s="124" t="s">
        <v>34</v>
      </c>
      <c r="G60" s="124" t="s">
        <v>434</v>
      </c>
    </row>
    <row r="61" spans="1:14" ht="25.5">
      <c r="B61" s="140">
        <v>45176</v>
      </c>
      <c r="C61" s="124" t="s">
        <v>158</v>
      </c>
      <c r="D61" s="124">
        <v>400</v>
      </c>
      <c r="E61" s="143" t="s">
        <v>159</v>
      </c>
      <c r="F61" s="143" t="s">
        <v>437</v>
      </c>
      <c r="G61" s="124"/>
    </row>
    <row r="62" spans="1:14" ht="25.5">
      <c r="B62" s="140">
        <v>45175</v>
      </c>
      <c r="C62" s="124" t="s">
        <v>160</v>
      </c>
      <c r="D62" s="124">
        <v>400</v>
      </c>
      <c r="E62" s="143" t="s">
        <v>161</v>
      </c>
      <c r="F62" s="143" t="s">
        <v>437</v>
      </c>
      <c r="G62" s="124"/>
    </row>
    <row r="63" spans="1:14">
      <c r="B63" s="140">
        <v>45173</v>
      </c>
      <c r="C63" s="124" t="s">
        <v>162</v>
      </c>
      <c r="D63" s="124">
        <v>-24</v>
      </c>
      <c r="E63" s="124" t="s">
        <v>162</v>
      </c>
      <c r="F63" s="124" t="s">
        <v>55</v>
      </c>
      <c r="G63" s="124"/>
    </row>
    <row r="64" spans="1:14">
      <c r="B64" s="140">
        <v>45170</v>
      </c>
      <c r="C64" s="124" t="s">
        <v>163</v>
      </c>
      <c r="D64" s="142">
        <v>-25490</v>
      </c>
      <c r="E64" s="124" t="s">
        <v>163</v>
      </c>
      <c r="F64" s="124" t="s">
        <v>61</v>
      </c>
      <c r="G64" s="124" t="s">
        <v>433</v>
      </c>
    </row>
    <row r="65" spans="1:14" ht="25.5">
      <c r="B65" s="140">
        <v>45170</v>
      </c>
      <c r="C65" s="124" t="s">
        <v>164</v>
      </c>
      <c r="D65" s="124">
        <v>400</v>
      </c>
      <c r="E65" s="143" t="s">
        <v>165</v>
      </c>
      <c r="F65" s="143" t="s">
        <v>437</v>
      </c>
      <c r="G65" s="124"/>
    </row>
    <row r="66" spans="1:14" ht="25.5">
      <c r="B66" s="140">
        <v>45170</v>
      </c>
      <c r="C66" s="124" t="s">
        <v>166</v>
      </c>
      <c r="D66" s="124">
        <v>400</v>
      </c>
      <c r="E66" s="143" t="s">
        <v>167</v>
      </c>
      <c r="F66" s="143" t="s">
        <v>437</v>
      </c>
      <c r="G66" s="124"/>
    </row>
    <row r="67" spans="1:14">
      <c r="B67" s="140">
        <v>45169</v>
      </c>
      <c r="C67" s="124" t="s">
        <v>168</v>
      </c>
      <c r="D67" s="124">
        <v>-733.45</v>
      </c>
      <c r="E67" s="124" t="s">
        <v>168</v>
      </c>
      <c r="F67" s="124" t="s">
        <v>61</v>
      </c>
      <c r="G67" s="124"/>
    </row>
    <row r="68" spans="1:14">
      <c r="B68" s="140">
        <v>45169</v>
      </c>
      <c r="C68" s="124" t="s">
        <v>122</v>
      </c>
      <c r="D68" s="124">
        <v>-6</v>
      </c>
      <c r="E68" s="124" t="s">
        <v>122</v>
      </c>
      <c r="F68" s="124" t="s">
        <v>55</v>
      </c>
      <c r="G68" s="124"/>
    </row>
    <row r="69" spans="1:14">
      <c r="B69" s="140">
        <v>45169</v>
      </c>
      <c r="C69" s="124" t="s">
        <v>169</v>
      </c>
      <c r="D69" s="124">
        <v>-800</v>
      </c>
      <c r="E69" s="124" t="s">
        <v>169</v>
      </c>
      <c r="F69" s="124"/>
      <c r="G69" s="124"/>
    </row>
    <row r="70" spans="1:14">
      <c r="B70" s="140">
        <v>45169</v>
      </c>
      <c r="C70" s="124" t="s">
        <v>170</v>
      </c>
      <c r="D70" s="124">
        <v>-24</v>
      </c>
      <c r="E70" s="124" t="s">
        <v>170</v>
      </c>
      <c r="F70" s="124" t="s">
        <v>55</v>
      </c>
      <c r="G70" s="124"/>
    </row>
    <row r="71" spans="1:14" s="126" customFormat="1" ht="25.5">
      <c r="A71" s="124"/>
      <c r="B71" s="140">
        <v>45167</v>
      </c>
      <c r="C71" s="124" t="s">
        <v>171</v>
      </c>
      <c r="D71" s="124">
        <v>400</v>
      </c>
      <c r="E71" s="143" t="s">
        <v>172</v>
      </c>
      <c r="F71" s="143" t="s">
        <v>437</v>
      </c>
      <c r="G71" s="124"/>
      <c r="H71" s="87"/>
      <c r="I71" s="87"/>
      <c r="J71" s="87"/>
      <c r="K71" s="87"/>
      <c r="L71" s="87"/>
      <c r="M71" s="87"/>
      <c r="N71" s="87"/>
    </row>
    <row r="72" spans="1:14" ht="25.5">
      <c r="B72" s="140">
        <v>45167</v>
      </c>
      <c r="C72" s="124" t="s">
        <v>173</v>
      </c>
      <c r="D72" s="124">
        <v>400</v>
      </c>
      <c r="E72" s="143" t="s">
        <v>174</v>
      </c>
      <c r="F72" s="143" t="s">
        <v>437</v>
      </c>
      <c r="G72" s="124"/>
    </row>
    <row r="73" spans="1:14" ht="25.5">
      <c r="B73" s="140">
        <v>45167</v>
      </c>
      <c r="C73" s="124" t="s">
        <v>175</v>
      </c>
      <c r="D73" s="124">
        <v>400</v>
      </c>
      <c r="E73" s="143" t="s">
        <v>176</v>
      </c>
      <c r="F73" s="143" t="s">
        <v>437</v>
      </c>
      <c r="G73" s="124"/>
    </row>
    <row r="74" spans="1:14">
      <c r="B74" s="140">
        <v>45166</v>
      </c>
      <c r="C74" s="124" t="s">
        <v>177</v>
      </c>
      <c r="D74" s="124">
        <v>-118.71</v>
      </c>
      <c r="E74" s="124" t="s">
        <v>177</v>
      </c>
      <c r="F74" s="124"/>
      <c r="G74" s="124"/>
    </row>
    <row r="75" spans="1:14" ht="25.5">
      <c r="B75" s="140">
        <v>45166</v>
      </c>
      <c r="C75" s="124" t="s">
        <v>178</v>
      </c>
      <c r="D75" s="124">
        <v>400</v>
      </c>
      <c r="E75" s="143" t="s">
        <v>179</v>
      </c>
      <c r="F75" s="143" t="s">
        <v>437</v>
      </c>
      <c r="G75" s="124"/>
    </row>
    <row r="76" spans="1:14" ht="25.5">
      <c r="B76" s="140">
        <v>45166</v>
      </c>
      <c r="C76" s="124" t="s">
        <v>108</v>
      </c>
      <c r="D76" s="142">
        <v>-3030.3</v>
      </c>
      <c r="E76" s="143" t="s">
        <v>109</v>
      </c>
      <c r="F76" s="143" t="s">
        <v>55</v>
      </c>
      <c r="G76" s="124"/>
    </row>
    <row r="77" spans="1:14" ht="25.5">
      <c r="B77" s="140">
        <v>45166</v>
      </c>
      <c r="C77" s="124" t="s">
        <v>180</v>
      </c>
      <c r="D77" s="124">
        <v>-149.6</v>
      </c>
      <c r="E77" s="143" t="s">
        <v>181</v>
      </c>
      <c r="F77" s="143" t="s">
        <v>55</v>
      </c>
      <c r="G77" s="124"/>
    </row>
    <row r="78" spans="1:14">
      <c r="B78" s="140">
        <v>45166</v>
      </c>
      <c r="C78" s="124" t="s">
        <v>182</v>
      </c>
      <c r="D78" s="124">
        <v>-964.2</v>
      </c>
      <c r="E78" s="124" t="s">
        <v>182</v>
      </c>
      <c r="F78" s="124"/>
      <c r="G78" s="124"/>
    </row>
    <row r="79" spans="1:14">
      <c r="B79" s="140">
        <v>45166</v>
      </c>
      <c r="C79" s="124" t="s">
        <v>177</v>
      </c>
      <c r="D79" s="124">
        <v>-259.06</v>
      </c>
      <c r="E79" s="124" t="s">
        <v>177</v>
      </c>
      <c r="F79" s="124"/>
      <c r="G79" s="124"/>
    </row>
    <row r="80" spans="1:14" s="126" customFormat="1">
      <c r="A80" s="124"/>
      <c r="B80" s="140">
        <v>45166</v>
      </c>
      <c r="C80" s="124" t="s">
        <v>177</v>
      </c>
      <c r="D80" s="124">
        <v>-461.66</v>
      </c>
      <c r="E80" s="124" t="s">
        <v>177</v>
      </c>
      <c r="F80" s="124"/>
      <c r="G80" s="124"/>
      <c r="H80" s="87"/>
      <c r="I80" s="87"/>
      <c r="J80" s="87"/>
      <c r="K80" s="87"/>
      <c r="L80" s="87"/>
      <c r="M80" s="87"/>
      <c r="N80" s="87"/>
    </row>
    <row r="81" spans="1:14">
      <c r="B81" s="140">
        <v>45163</v>
      </c>
      <c r="C81" s="124" t="s">
        <v>183</v>
      </c>
      <c r="D81" s="142">
        <v>-2721.13</v>
      </c>
      <c r="E81" s="124" t="s">
        <v>183</v>
      </c>
      <c r="F81" s="124"/>
      <c r="G81" s="124"/>
    </row>
    <row r="82" spans="1:14">
      <c r="B82" s="140">
        <v>45163</v>
      </c>
      <c r="C82" s="124" t="s">
        <v>184</v>
      </c>
      <c r="D82" s="124">
        <v>-150</v>
      </c>
      <c r="E82" s="124" t="s">
        <v>184</v>
      </c>
      <c r="F82" s="124"/>
      <c r="G82" s="124"/>
    </row>
    <row r="83" spans="1:14" ht="38.25">
      <c r="B83" s="140">
        <v>45154</v>
      </c>
      <c r="C83" s="124" t="s">
        <v>185</v>
      </c>
      <c r="D83" s="124">
        <v>611.24</v>
      </c>
      <c r="E83" s="143" t="s">
        <v>186</v>
      </c>
      <c r="F83" s="143" t="s">
        <v>32</v>
      </c>
      <c r="G83" s="124"/>
    </row>
    <row r="84" spans="1:14" ht="25.5">
      <c r="B84" s="140">
        <v>45148</v>
      </c>
      <c r="C84" s="124" t="s">
        <v>143</v>
      </c>
      <c r="D84" s="124">
        <v>-540</v>
      </c>
      <c r="E84" s="143" t="s">
        <v>187</v>
      </c>
      <c r="F84" s="143"/>
      <c r="G84" s="124"/>
    </row>
    <row r="85" spans="1:14" ht="25.5">
      <c r="B85" s="140">
        <v>45148</v>
      </c>
      <c r="C85" s="124" t="s">
        <v>108</v>
      </c>
      <c r="D85" s="124">
        <v>-236.69</v>
      </c>
      <c r="E85" s="143" t="s">
        <v>109</v>
      </c>
      <c r="F85" s="143"/>
      <c r="G85" s="124"/>
    </row>
    <row r="86" spans="1:14" ht="25.5">
      <c r="B86" s="140">
        <v>45148</v>
      </c>
      <c r="C86" s="124" t="s">
        <v>108</v>
      </c>
      <c r="D86" s="124">
        <v>-160</v>
      </c>
      <c r="E86" s="143" t="s">
        <v>109</v>
      </c>
      <c r="F86" s="143"/>
      <c r="G86" s="124"/>
    </row>
    <row r="87" spans="1:14" ht="25.5">
      <c r="B87" s="140">
        <v>45148</v>
      </c>
      <c r="C87" s="124" t="s">
        <v>108</v>
      </c>
      <c r="D87" s="142">
        <v>-1200</v>
      </c>
      <c r="E87" s="143" t="s">
        <v>109</v>
      </c>
      <c r="F87" s="143"/>
      <c r="G87" s="124"/>
    </row>
    <row r="88" spans="1:14" ht="25.5">
      <c r="B88" s="140">
        <v>45148</v>
      </c>
      <c r="C88" s="124" t="s">
        <v>143</v>
      </c>
      <c r="D88" s="124">
        <v>-265</v>
      </c>
      <c r="E88" s="143" t="s">
        <v>188</v>
      </c>
      <c r="F88" s="143"/>
      <c r="G88" s="124"/>
    </row>
    <row r="89" spans="1:14" s="148" customFormat="1">
      <c r="A89" s="133"/>
      <c r="B89" s="145">
        <v>45146</v>
      </c>
      <c r="C89" s="124" t="s">
        <v>108</v>
      </c>
      <c r="D89" s="146">
        <v>-13000</v>
      </c>
      <c r="E89" s="133" t="s">
        <v>108</v>
      </c>
      <c r="F89" s="133" t="s">
        <v>61</v>
      </c>
      <c r="G89" s="133" t="s">
        <v>440</v>
      </c>
      <c r="H89" s="147"/>
      <c r="I89" s="147"/>
      <c r="J89" s="147"/>
      <c r="K89" s="147"/>
      <c r="L89" s="147"/>
      <c r="M89" s="147"/>
      <c r="N89" s="147"/>
    </row>
    <row r="90" spans="1:14">
      <c r="B90" s="140">
        <v>45145</v>
      </c>
      <c r="C90" s="124" t="s">
        <v>162</v>
      </c>
      <c r="D90" s="124">
        <v>-6</v>
      </c>
      <c r="E90" s="124" t="s">
        <v>162</v>
      </c>
      <c r="F90" s="124" t="s">
        <v>55</v>
      </c>
      <c r="G90" s="124"/>
    </row>
    <row r="91" spans="1:14">
      <c r="B91" s="140">
        <v>45145</v>
      </c>
      <c r="C91" s="124" t="s">
        <v>189</v>
      </c>
      <c r="D91" s="124">
        <v>-500</v>
      </c>
      <c r="E91" s="124" t="s">
        <v>189</v>
      </c>
      <c r="F91" s="124" t="s">
        <v>437</v>
      </c>
      <c r="G91" s="124"/>
    </row>
    <row r="92" spans="1:14">
      <c r="B92" s="140">
        <v>45142</v>
      </c>
      <c r="C92" s="124" t="s">
        <v>190</v>
      </c>
      <c r="D92" s="124">
        <v>-236.61</v>
      </c>
      <c r="E92" s="124" t="s">
        <v>190</v>
      </c>
      <c r="F92" s="124" t="s">
        <v>437</v>
      </c>
      <c r="G92" s="124"/>
    </row>
    <row r="93" spans="1:14">
      <c r="B93" s="140">
        <v>45142</v>
      </c>
      <c r="C93" s="124" t="s">
        <v>191</v>
      </c>
      <c r="D93" s="124">
        <v>-546.15</v>
      </c>
      <c r="E93" s="124" t="s">
        <v>191</v>
      </c>
      <c r="F93" s="124" t="s">
        <v>437</v>
      </c>
      <c r="G93" s="124"/>
    </row>
    <row r="94" spans="1:14">
      <c r="B94" s="140">
        <v>45142</v>
      </c>
      <c r="C94" s="124" t="s">
        <v>192</v>
      </c>
      <c r="D94" s="124">
        <v>-170.5</v>
      </c>
      <c r="E94" s="124" t="s">
        <v>192</v>
      </c>
      <c r="F94" s="124" t="s">
        <v>437</v>
      </c>
      <c r="G94" s="124"/>
    </row>
    <row r="95" spans="1:14" ht="25.5">
      <c r="B95" s="140">
        <v>45141</v>
      </c>
      <c r="C95" s="124" t="s">
        <v>193</v>
      </c>
      <c r="D95" s="142">
        <v>3281</v>
      </c>
      <c r="E95" s="143" t="s">
        <v>194</v>
      </c>
      <c r="F95" s="143" t="s">
        <v>32</v>
      </c>
      <c r="G95" s="124"/>
    </row>
    <row r="96" spans="1:14" s="132" customFormat="1">
      <c r="A96" s="124"/>
      <c r="B96" s="140">
        <v>45141</v>
      </c>
      <c r="C96" s="124" t="s">
        <v>195</v>
      </c>
      <c r="D96" s="124">
        <v>-317.3</v>
      </c>
      <c r="E96" s="124" t="s">
        <v>195</v>
      </c>
      <c r="F96" s="124"/>
      <c r="G96" s="124"/>
      <c r="H96" s="87"/>
      <c r="I96" s="87"/>
      <c r="J96" s="87"/>
      <c r="K96" s="87"/>
      <c r="L96" s="87"/>
      <c r="M96" s="87"/>
      <c r="N96" s="87"/>
    </row>
    <row r="97" spans="1:14" ht="25.5">
      <c r="B97" s="140">
        <v>45141</v>
      </c>
      <c r="C97" s="124" t="s">
        <v>196</v>
      </c>
      <c r="D97" s="124">
        <v>660</v>
      </c>
      <c r="E97" s="143" t="s">
        <v>197</v>
      </c>
      <c r="F97" s="143" t="s">
        <v>437</v>
      </c>
      <c r="G97" s="124"/>
    </row>
    <row r="98" spans="1:14" ht="25.5">
      <c r="B98" s="140">
        <v>45141</v>
      </c>
      <c r="C98" s="124" t="s">
        <v>198</v>
      </c>
      <c r="D98" s="124">
        <v>660</v>
      </c>
      <c r="E98" s="143" t="s">
        <v>199</v>
      </c>
      <c r="F98" s="87" t="s">
        <v>437</v>
      </c>
      <c r="G98" s="124"/>
    </row>
    <row r="99" spans="1:14" ht="25.5">
      <c r="B99" s="140">
        <v>45141</v>
      </c>
      <c r="C99" s="124" t="s">
        <v>200</v>
      </c>
      <c r="D99" s="124">
        <v>660</v>
      </c>
      <c r="E99" s="143" t="s">
        <v>201</v>
      </c>
      <c r="F99" s="143" t="s">
        <v>437</v>
      </c>
      <c r="G99" s="124"/>
    </row>
    <row r="100" spans="1:14">
      <c r="B100" s="140">
        <v>45140</v>
      </c>
      <c r="C100" s="124" t="s">
        <v>202</v>
      </c>
      <c r="D100" s="142">
        <v>-1268.23</v>
      </c>
      <c r="E100" s="124" t="s">
        <v>202</v>
      </c>
      <c r="F100" s="124" t="s">
        <v>437</v>
      </c>
      <c r="G100" s="124"/>
    </row>
    <row r="101" spans="1:14" ht="25.5">
      <c r="B101" s="140">
        <v>45139</v>
      </c>
      <c r="C101" s="124" t="s">
        <v>203</v>
      </c>
      <c r="D101" s="124">
        <v>660</v>
      </c>
      <c r="E101" s="143" t="s">
        <v>204</v>
      </c>
      <c r="F101" s="143" t="s">
        <v>437</v>
      </c>
      <c r="G101" s="124"/>
    </row>
    <row r="102" spans="1:14" ht="25.5">
      <c r="B102" s="140">
        <v>45138</v>
      </c>
      <c r="C102" s="124" t="s">
        <v>205</v>
      </c>
      <c r="D102" s="124">
        <v>660</v>
      </c>
      <c r="E102" s="143" t="s">
        <v>206</v>
      </c>
      <c r="F102" s="143" t="s">
        <v>437</v>
      </c>
      <c r="G102" s="124"/>
    </row>
    <row r="103" spans="1:14" s="126" customFormat="1" ht="25.5">
      <c r="A103" s="124"/>
      <c r="B103" s="140">
        <v>45138</v>
      </c>
      <c r="C103" s="124" t="s">
        <v>207</v>
      </c>
      <c r="D103" s="124">
        <v>660</v>
      </c>
      <c r="E103" s="143" t="s">
        <v>208</v>
      </c>
      <c r="F103" s="143" t="s">
        <v>437</v>
      </c>
      <c r="G103" s="124"/>
      <c r="H103" s="87"/>
      <c r="I103" s="87"/>
      <c r="J103" s="87"/>
      <c r="K103" s="87"/>
      <c r="L103" s="87"/>
      <c r="M103" s="87"/>
      <c r="N103" s="87"/>
    </row>
    <row r="104" spans="1:14" ht="25.5">
      <c r="B104" s="140">
        <v>45138</v>
      </c>
      <c r="C104" s="124" t="s">
        <v>209</v>
      </c>
      <c r="D104" s="124">
        <v>660</v>
      </c>
      <c r="E104" s="143" t="s">
        <v>210</v>
      </c>
      <c r="F104" s="143" t="s">
        <v>437</v>
      </c>
      <c r="G104" s="124"/>
    </row>
    <row r="105" spans="1:14" ht="25.5">
      <c r="B105" s="140">
        <v>45117</v>
      </c>
      <c r="C105" s="124" t="s">
        <v>211</v>
      </c>
      <c r="D105" s="142">
        <v>100000</v>
      </c>
      <c r="E105" s="143" t="s">
        <v>212</v>
      </c>
      <c r="F105" s="143" t="s">
        <v>32</v>
      </c>
      <c r="G105" s="124"/>
    </row>
    <row r="106" spans="1:14" ht="25.5">
      <c r="B106" s="140">
        <v>45111</v>
      </c>
      <c r="C106" s="124" t="s">
        <v>213</v>
      </c>
      <c r="D106" s="142">
        <v>-7000</v>
      </c>
      <c r="E106" s="143" t="s">
        <v>214</v>
      </c>
      <c r="F106" s="143" t="s">
        <v>61</v>
      </c>
      <c r="G106" s="124"/>
    </row>
    <row r="107" spans="1:14" ht="25.5">
      <c r="B107" s="140">
        <v>45110</v>
      </c>
      <c r="C107" s="124" t="s">
        <v>215</v>
      </c>
      <c r="D107" s="142">
        <v>-1024</v>
      </c>
      <c r="E107" s="143" t="s">
        <v>216</v>
      </c>
      <c r="F107" s="143" t="s">
        <v>55</v>
      </c>
      <c r="G107" s="124"/>
    </row>
    <row r="108" spans="1:14" s="150" customFormat="1" ht="25.5">
      <c r="A108" s="133"/>
      <c r="B108" s="145">
        <v>45110</v>
      </c>
      <c r="C108" s="124" t="s">
        <v>217</v>
      </c>
      <c r="D108" s="146">
        <v>2000</v>
      </c>
      <c r="E108" s="149" t="s">
        <v>218</v>
      </c>
      <c r="F108" s="149" t="s">
        <v>437</v>
      </c>
      <c r="G108" s="133" t="s">
        <v>441</v>
      </c>
      <c r="H108" s="147"/>
      <c r="I108" s="147"/>
      <c r="J108" s="147"/>
      <c r="K108" s="147"/>
      <c r="L108" s="147"/>
      <c r="M108" s="147"/>
      <c r="N108" s="147"/>
    </row>
    <row r="109" spans="1:14">
      <c r="B109" s="140">
        <v>45110</v>
      </c>
      <c r="C109" s="124" t="s">
        <v>162</v>
      </c>
      <c r="D109" s="124">
        <v>-18</v>
      </c>
      <c r="E109" s="124" t="s">
        <v>162</v>
      </c>
      <c r="F109" s="124" t="s">
        <v>55</v>
      </c>
      <c r="G109" s="124"/>
    </row>
    <row r="110" spans="1:14" s="126" customFormat="1">
      <c r="A110" s="124"/>
      <c r="B110" s="140">
        <v>45107</v>
      </c>
      <c r="C110" s="124" t="s">
        <v>219</v>
      </c>
      <c r="D110" s="124">
        <v>-14</v>
      </c>
      <c r="E110" s="124" t="s">
        <v>219</v>
      </c>
      <c r="F110" s="124" t="s">
        <v>55</v>
      </c>
      <c r="G110" s="124"/>
      <c r="H110" s="87"/>
      <c r="I110" s="87"/>
      <c r="J110" s="87"/>
      <c r="K110" s="87"/>
      <c r="L110" s="87"/>
      <c r="M110" s="87"/>
      <c r="N110" s="87"/>
    </row>
    <row r="111" spans="1:14">
      <c r="B111" s="140">
        <v>45106</v>
      </c>
      <c r="C111" s="124" t="s">
        <v>220</v>
      </c>
      <c r="D111" s="124">
        <v>-48.4</v>
      </c>
      <c r="E111" s="124" t="s">
        <v>220</v>
      </c>
      <c r="F111" s="124"/>
      <c r="G111" s="124"/>
    </row>
    <row r="112" spans="1:14" s="148" customFormat="1" ht="25.5">
      <c r="A112" s="133"/>
      <c r="B112" s="145">
        <v>45105</v>
      </c>
      <c r="C112" s="124" t="s">
        <v>213</v>
      </c>
      <c r="D112" s="146">
        <v>-7000</v>
      </c>
      <c r="E112" s="149" t="s">
        <v>221</v>
      </c>
      <c r="F112" s="149" t="s">
        <v>61</v>
      </c>
      <c r="G112" s="133"/>
      <c r="H112" s="147"/>
      <c r="I112" s="147"/>
      <c r="J112" s="147"/>
      <c r="K112" s="147"/>
      <c r="L112" s="147"/>
      <c r="M112" s="147"/>
      <c r="N112" s="147"/>
    </row>
    <row r="113" spans="1:14">
      <c r="B113" s="140">
        <v>45104</v>
      </c>
      <c r="C113" s="124" t="s">
        <v>222</v>
      </c>
      <c r="D113" s="142">
        <v>-1287</v>
      </c>
      <c r="E113" s="124" t="s">
        <v>222</v>
      </c>
      <c r="F113" s="124" t="s">
        <v>437</v>
      </c>
      <c r="G113" s="124"/>
    </row>
    <row r="114" spans="1:14" s="148" customFormat="1">
      <c r="A114" s="133"/>
      <c r="B114" s="145">
        <v>45103</v>
      </c>
      <c r="C114" s="124" t="s">
        <v>223</v>
      </c>
      <c r="D114" s="133">
        <v>-199</v>
      </c>
      <c r="E114" s="133" t="s">
        <v>223</v>
      </c>
      <c r="F114" s="133"/>
      <c r="G114" s="133"/>
      <c r="H114" s="147"/>
      <c r="I114" s="147"/>
      <c r="J114" s="147"/>
      <c r="K114" s="147"/>
      <c r="L114" s="147"/>
      <c r="M114" s="147"/>
      <c r="N114" s="147"/>
    </row>
    <row r="115" spans="1:14">
      <c r="B115" s="140">
        <v>45103</v>
      </c>
      <c r="C115" s="124" t="s">
        <v>224</v>
      </c>
      <c r="D115" s="124">
        <v>736.87</v>
      </c>
      <c r="E115" s="124" t="s">
        <v>224</v>
      </c>
      <c r="F115" s="124" t="s">
        <v>32</v>
      </c>
      <c r="G115" s="124"/>
    </row>
    <row r="116" spans="1:14">
      <c r="B116" s="140">
        <v>45103</v>
      </c>
      <c r="C116" s="124" t="s">
        <v>225</v>
      </c>
      <c r="D116" s="124">
        <v>-114</v>
      </c>
      <c r="E116" s="124" t="s">
        <v>225</v>
      </c>
      <c r="F116" s="124"/>
      <c r="G116" s="124"/>
    </row>
    <row r="117" spans="1:14" ht="25.5">
      <c r="B117" s="140">
        <v>45100</v>
      </c>
      <c r="C117" s="124" t="s">
        <v>226</v>
      </c>
      <c r="D117" s="142">
        <v>2000</v>
      </c>
      <c r="E117" s="143" t="s">
        <v>227</v>
      </c>
      <c r="F117" s="143" t="s">
        <v>437</v>
      </c>
      <c r="G117" s="124"/>
    </row>
    <row r="118" spans="1:14" s="126" customFormat="1" ht="25.5">
      <c r="A118" s="124"/>
      <c r="B118" s="140">
        <v>45099</v>
      </c>
      <c r="C118" s="124" t="s">
        <v>228</v>
      </c>
      <c r="D118" s="142">
        <v>1100</v>
      </c>
      <c r="E118" s="143" t="s">
        <v>229</v>
      </c>
      <c r="F118" s="143" t="s">
        <v>437</v>
      </c>
      <c r="G118" s="124"/>
      <c r="H118" s="87"/>
      <c r="I118" s="87"/>
      <c r="J118" s="87"/>
      <c r="K118" s="87"/>
      <c r="L118" s="87"/>
      <c r="M118" s="87"/>
      <c r="N118" s="87"/>
    </row>
    <row r="119" spans="1:14" ht="25.5">
      <c r="B119" s="140">
        <v>45098</v>
      </c>
      <c r="C119" s="124" t="s">
        <v>230</v>
      </c>
      <c r="D119" s="142">
        <v>2000</v>
      </c>
      <c r="E119" s="143" t="s">
        <v>231</v>
      </c>
      <c r="F119" s="143" t="s">
        <v>437</v>
      </c>
      <c r="G119" s="124"/>
    </row>
    <row r="120" spans="1:14" ht="25.5">
      <c r="B120" s="140">
        <v>45098</v>
      </c>
      <c r="C120" s="124" t="s">
        <v>232</v>
      </c>
      <c r="D120" s="142">
        <v>2000</v>
      </c>
      <c r="E120" s="143" t="s">
        <v>233</v>
      </c>
      <c r="F120" s="143" t="s">
        <v>437</v>
      </c>
      <c r="G120" s="124"/>
    </row>
    <row r="121" spans="1:14" s="126" customFormat="1" ht="25.5">
      <c r="A121" s="124"/>
      <c r="B121" s="140">
        <v>45098</v>
      </c>
      <c r="C121" s="124" t="s">
        <v>234</v>
      </c>
      <c r="D121" s="142">
        <v>2000</v>
      </c>
      <c r="E121" s="143" t="s">
        <v>235</v>
      </c>
      <c r="F121" s="143" t="s">
        <v>437</v>
      </c>
      <c r="G121" s="124"/>
      <c r="H121" s="87"/>
      <c r="I121" s="87"/>
      <c r="J121" s="87"/>
      <c r="K121" s="87"/>
      <c r="L121" s="87"/>
      <c r="M121" s="87"/>
      <c r="N121" s="87"/>
    </row>
    <row r="122" spans="1:14" ht="25.5">
      <c r="B122" s="140">
        <v>45097</v>
      </c>
      <c r="C122" s="124" t="s">
        <v>236</v>
      </c>
      <c r="D122" s="142">
        <v>2000</v>
      </c>
      <c r="E122" s="143" t="s">
        <v>237</v>
      </c>
      <c r="F122" s="143" t="s">
        <v>437</v>
      </c>
      <c r="G122" s="124"/>
    </row>
    <row r="123" spans="1:14" ht="25.5">
      <c r="B123" s="140">
        <v>45096</v>
      </c>
      <c r="C123" s="124" t="s">
        <v>238</v>
      </c>
      <c r="D123" s="142">
        <v>2000</v>
      </c>
      <c r="E123" s="143" t="s">
        <v>239</v>
      </c>
      <c r="F123" s="143" t="s">
        <v>437</v>
      </c>
      <c r="G123" s="124"/>
    </row>
    <row r="124" spans="1:14" ht="25.5">
      <c r="B124" s="140">
        <v>45093</v>
      </c>
      <c r="C124" s="124" t="s">
        <v>240</v>
      </c>
      <c r="D124" s="142">
        <v>2000</v>
      </c>
      <c r="E124" s="143" t="s">
        <v>241</v>
      </c>
      <c r="F124" s="143" t="s">
        <v>437</v>
      </c>
      <c r="G124" s="124"/>
    </row>
    <row r="125" spans="1:14" s="126" customFormat="1" ht="25.5">
      <c r="A125" s="124"/>
      <c r="B125" s="140">
        <v>45092</v>
      </c>
      <c r="C125" s="124" t="s">
        <v>242</v>
      </c>
      <c r="D125" s="142">
        <v>2000</v>
      </c>
      <c r="E125" s="143" t="s">
        <v>243</v>
      </c>
      <c r="F125" s="143" t="s">
        <v>437</v>
      </c>
      <c r="G125" s="124"/>
      <c r="H125" s="87"/>
      <c r="I125" s="87"/>
      <c r="J125" s="87"/>
      <c r="K125" s="87"/>
      <c r="L125" s="87"/>
      <c r="M125" s="87"/>
      <c r="N125" s="87"/>
    </row>
    <row r="126" spans="1:14" s="126" customFormat="1">
      <c r="A126" s="124"/>
      <c r="B126" s="140">
        <v>45092</v>
      </c>
      <c r="C126" s="124" t="s">
        <v>244</v>
      </c>
      <c r="D126" s="142">
        <v>2000</v>
      </c>
      <c r="E126" s="124"/>
      <c r="F126" s="124" t="s">
        <v>437</v>
      </c>
      <c r="G126" s="124" t="s">
        <v>442</v>
      </c>
      <c r="H126" s="87"/>
      <c r="I126" s="87"/>
      <c r="J126" s="87"/>
      <c r="K126" s="87"/>
      <c r="L126" s="87"/>
      <c r="M126" s="87"/>
      <c r="N126" s="87"/>
    </row>
    <row r="127" spans="1:14">
      <c r="B127" s="140">
        <v>45092</v>
      </c>
      <c r="C127" s="124" t="s">
        <v>245</v>
      </c>
      <c r="D127" s="124">
        <v>-129</v>
      </c>
      <c r="E127" s="124" t="s">
        <v>245</v>
      </c>
      <c r="F127" s="124"/>
      <c r="G127" s="124"/>
    </row>
    <row r="128" spans="1:14" ht="25.5">
      <c r="B128" s="140">
        <v>45092</v>
      </c>
      <c r="C128" s="124" t="s">
        <v>246</v>
      </c>
      <c r="D128" s="142">
        <v>1100</v>
      </c>
      <c r="E128" s="143" t="s">
        <v>247</v>
      </c>
      <c r="F128" s="143" t="s">
        <v>437</v>
      </c>
      <c r="G128" s="124"/>
    </row>
    <row r="129" spans="1:14" s="126" customFormat="1" ht="25.5">
      <c r="A129" s="124"/>
      <c r="B129" s="140">
        <v>45091</v>
      </c>
      <c r="C129" s="124" t="s">
        <v>248</v>
      </c>
      <c r="D129" s="142">
        <v>2000</v>
      </c>
      <c r="E129" s="143" t="s">
        <v>249</v>
      </c>
      <c r="F129" s="143" t="s">
        <v>437</v>
      </c>
      <c r="G129" s="124"/>
      <c r="H129" s="87"/>
      <c r="I129" s="87"/>
      <c r="J129" s="87"/>
      <c r="K129" s="87"/>
      <c r="L129" s="87"/>
      <c r="M129" s="87"/>
      <c r="N129" s="87"/>
    </row>
    <row r="130" spans="1:14" ht="25.5">
      <c r="B130" s="140">
        <v>45090</v>
      </c>
      <c r="C130" s="124" t="s">
        <v>250</v>
      </c>
      <c r="D130" s="142">
        <v>2000</v>
      </c>
      <c r="E130" s="143" t="s">
        <v>251</v>
      </c>
      <c r="F130" s="143" t="s">
        <v>437</v>
      </c>
      <c r="G130" s="124"/>
    </row>
    <row r="131" spans="1:14" ht="25.5">
      <c r="B131" s="140">
        <v>45086</v>
      </c>
      <c r="C131" s="124" t="s">
        <v>252</v>
      </c>
      <c r="D131" s="142">
        <v>1000</v>
      </c>
      <c r="E131" s="143" t="s">
        <v>253</v>
      </c>
      <c r="F131" s="143" t="s">
        <v>437</v>
      </c>
      <c r="G131" s="124"/>
    </row>
    <row r="132" spans="1:14">
      <c r="B132" s="140">
        <v>45085</v>
      </c>
      <c r="C132" s="124" t="s">
        <v>254</v>
      </c>
      <c r="D132" s="124">
        <v>-593.83000000000004</v>
      </c>
      <c r="E132" s="124" t="s">
        <v>254</v>
      </c>
      <c r="F132" s="124"/>
      <c r="G132" s="124"/>
    </row>
    <row r="133" spans="1:14" ht="25.5">
      <c r="B133" s="140">
        <v>45083</v>
      </c>
      <c r="C133" s="124" t="s">
        <v>108</v>
      </c>
      <c r="D133" s="124">
        <v>-599</v>
      </c>
      <c r="E133" s="143" t="s">
        <v>109</v>
      </c>
      <c r="F133" s="143"/>
      <c r="G133" s="124"/>
    </row>
    <row r="134" spans="1:14" ht="25.5">
      <c r="B134" s="140">
        <v>45083</v>
      </c>
      <c r="C134" s="124" t="s">
        <v>255</v>
      </c>
      <c r="D134" s="142">
        <v>-4013</v>
      </c>
      <c r="E134" s="143" t="s">
        <v>256</v>
      </c>
      <c r="F134" s="143" t="s">
        <v>61</v>
      </c>
      <c r="G134" s="124"/>
    </row>
    <row r="135" spans="1:14">
      <c r="B135" s="140">
        <v>45083</v>
      </c>
      <c r="C135" s="124" t="s">
        <v>257</v>
      </c>
      <c r="D135" s="142">
        <v>-1382</v>
      </c>
      <c r="E135" s="124" t="s">
        <v>257</v>
      </c>
      <c r="F135" s="124" t="s">
        <v>61</v>
      </c>
      <c r="G135" s="124"/>
    </row>
    <row r="136" spans="1:14">
      <c r="B136" s="140">
        <v>45083</v>
      </c>
      <c r="C136" s="124" t="s">
        <v>258</v>
      </c>
      <c r="D136" s="124">
        <v>29.47</v>
      </c>
      <c r="E136" s="124" t="s">
        <v>258</v>
      </c>
      <c r="F136" s="124" t="s">
        <v>32</v>
      </c>
      <c r="G136" s="124"/>
    </row>
    <row r="137" spans="1:14" ht="25.5">
      <c r="B137" s="140">
        <v>45083</v>
      </c>
      <c r="C137" s="124" t="s">
        <v>259</v>
      </c>
      <c r="D137" s="142">
        <v>2000</v>
      </c>
      <c r="E137" s="143" t="s">
        <v>260</v>
      </c>
      <c r="F137" s="143" t="s">
        <v>437</v>
      </c>
      <c r="G137" s="124"/>
    </row>
    <row r="138" spans="1:14" ht="25.5">
      <c r="B138" s="140">
        <v>45083</v>
      </c>
      <c r="C138" s="124" t="s">
        <v>108</v>
      </c>
      <c r="D138" s="124">
        <v>-449.6</v>
      </c>
      <c r="E138" s="143" t="s">
        <v>109</v>
      </c>
      <c r="F138" s="143"/>
      <c r="G138" s="124"/>
    </row>
    <row r="139" spans="1:14" ht="25.5">
      <c r="B139" s="140">
        <v>45082</v>
      </c>
      <c r="C139" s="124" t="s">
        <v>261</v>
      </c>
      <c r="D139" s="142">
        <v>-45400</v>
      </c>
      <c r="E139" s="143" t="s">
        <v>262</v>
      </c>
      <c r="F139" s="143" t="s">
        <v>437</v>
      </c>
      <c r="G139" s="124"/>
    </row>
    <row r="140" spans="1:14" s="126" customFormat="1">
      <c r="A140" s="124"/>
      <c r="B140" s="140">
        <v>45082</v>
      </c>
      <c r="C140" s="124" t="s">
        <v>162</v>
      </c>
      <c r="D140" s="124">
        <v>-3</v>
      </c>
      <c r="E140" s="124" t="s">
        <v>162</v>
      </c>
      <c r="F140" s="124" t="s">
        <v>55</v>
      </c>
      <c r="G140" s="124"/>
      <c r="H140" s="87"/>
      <c r="I140" s="87"/>
      <c r="J140" s="87"/>
      <c r="K140" s="87"/>
      <c r="L140" s="87"/>
      <c r="M140" s="87"/>
      <c r="N140" s="87"/>
    </row>
    <row r="141" spans="1:14">
      <c r="B141" s="140">
        <v>45079</v>
      </c>
      <c r="C141" s="124" t="s">
        <v>263</v>
      </c>
      <c r="D141" s="124">
        <v>350</v>
      </c>
      <c r="E141" s="124"/>
      <c r="F141" s="124" t="s">
        <v>437</v>
      </c>
      <c r="G141" s="124"/>
    </row>
    <row r="142" spans="1:14">
      <c r="B142" s="140">
        <v>45078</v>
      </c>
      <c r="C142" s="124" t="s">
        <v>264</v>
      </c>
      <c r="D142" s="124">
        <v>-184.7</v>
      </c>
      <c r="E142" s="124" t="s">
        <v>264</v>
      </c>
      <c r="F142" s="124"/>
      <c r="G142" s="124"/>
    </row>
    <row r="143" spans="1:14">
      <c r="B143" s="140">
        <v>45077</v>
      </c>
      <c r="C143" s="124" t="s">
        <v>265</v>
      </c>
      <c r="D143" s="124">
        <v>-12</v>
      </c>
      <c r="E143" s="124" t="s">
        <v>265</v>
      </c>
      <c r="F143" s="124" t="s">
        <v>55</v>
      </c>
      <c r="G143" s="124"/>
    </row>
    <row r="144" spans="1:14">
      <c r="B144" s="140">
        <v>45077</v>
      </c>
      <c r="C144" s="124" t="s">
        <v>266</v>
      </c>
      <c r="D144" s="124">
        <v>-249</v>
      </c>
      <c r="E144" s="124" t="s">
        <v>266</v>
      </c>
      <c r="F144" s="124"/>
      <c r="G144" s="124"/>
    </row>
    <row r="145" spans="1:14" ht="25.5">
      <c r="B145" s="140">
        <v>45076</v>
      </c>
      <c r="C145" s="124" t="s">
        <v>267</v>
      </c>
      <c r="D145" s="124">
        <v>350</v>
      </c>
      <c r="E145" s="143" t="s">
        <v>268</v>
      </c>
      <c r="F145" s="143" t="s">
        <v>437</v>
      </c>
      <c r="G145" s="124"/>
    </row>
    <row r="146" spans="1:14" ht="25.5">
      <c r="B146" s="140">
        <v>45072</v>
      </c>
      <c r="C146" s="124" t="s">
        <v>269</v>
      </c>
      <c r="D146" s="124">
        <v>350</v>
      </c>
      <c r="E146" s="143" t="s">
        <v>270</v>
      </c>
      <c r="F146" s="143" t="s">
        <v>437</v>
      </c>
      <c r="G146" s="124"/>
    </row>
    <row r="147" spans="1:14" s="126" customFormat="1">
      <c r="A147" s="124"/>
      <c r="B147" s="140">
        <v>45072</v>
      </c>
      <c r="C147" s="124" t="s">
        <v>271</v>
      </c>
      <c r="D147" s="142">
        <v>7500</v>
      </c>
      <c r="E147" s="124" t="s">
        <v>271</v>
      </c>
      <c r="F147" s="124" t="s">
        <v>34</v>
      </c>
      <c r="G147" s="124" t="s">
        <v>443</v>
      </c>
      <c r="H147" s="87"/>
      <c r="I147" s="87"/>
      <c r="J147" s="87"/>
      <c r="K147" s="87"/>
      <c r="L147" s="87"/>
      <c r="M147" s="87"/>
      <c r="N147" s="87"/>
    </row>
    <row r="148" spans="1:14">
      <c r="B148" s="140">
        <v>45071</v>
      </c>
      <c r="C148" s="124" t="s">
        <v>272</v>
      </c>
      <c r="D148" s="124">
        <v>-310</v>
      </c>
      <c r="E148" s="124" t="s">
        <v>272</v>
      </c>
      <c r="F148" s="124"/>
      <c r="G148" s="124"/>
    </row>
    <row r="149" spans="1:14" ht="51">
      <c r="B149" s="140">
        <v>45069</v>
      </c>
      <c r="C149" s="124" t="s">
        <v>273</v>
      </c>
      <c r="D149" s="142">
        <v>2000</v>
      </c>
      <c r="E149" s="143" t="s">
        <v>274</v>
      </c>
      <c r="F149" s="143" t="s">
        <v>437</v>
      </c>
      <c r="G149" s="124"/>
    </row>
    <row r="150" spans="1:14" ht="51">
      <c r="B150" s="140">
        <v>45069</v>
      </c>
      <c r="C150" s="124" t="s">
        <v>275</v>
      </c>
      <c r="D150" s="142">
        <v>2000</v>
      </c>
      <c r="E150" s="143" t="s">
        <v>276</v>
      </c>
      <c r="F150" s="143" t="s">
        <v>437</v>
      </c>
      <c r="G150" s="124"/>
    </row>
    <row r="151" spans="1:14" ht="51">
      <c r="B151" s="140">
        <v>45069</v>
      </c>
      <c r="C151" s="124" t="s">
        <v>273</v>
      </c>
      <c r="D151" s="124">
        <v>350</v>
      </c>
      <c r="E151" s="143" t="s">
        <v>277</v>
      </c>
      <c r="F151" s="143" t="s">
        <v>437</v>
      </c>
      <c r="G151" s="124"/>
    </row>
    <row r="152" spans="1:14" ht="25.5">
      <c r="B152" s="140">
        <v>45068</v>
      </c>
      <c r="C152" s="124" t="s">
        <v>143</v>
      </c>
      <c r="D152" s="142">
        <v>-1745</v>
      </c>
      <c r="E152" s="143" t="s">
        <v>278</v>
      </c>
      <c r="F152" s="143"/>
      <c r="G152" s="124"/>
    </row>
    <row r="153" spans="1:14" ht="25.5">
      <c r="B153" s="140">
        <v>45068</v>
      </c>
      <c r="C153" s="124" t="s">
        <v>279</v>
      </c>
      <c r="D153" s="142">
        <v>2000</v>
      </c>
      <c r="E153" s="143" t="s">
        <v>280</v>
      </c>
      <c r="F153" s="143" t="s">
        <v>437</v>
      </c>
      <c r="G153" s="124"/>
    </row>
    <row r="154" spans="1:14">
      <c r="B154" s="140">
        <v>45068</v>
      </c>
      <c r="C154" s="124" t="s">
        <v>281</v>
      </c>
      <c r="D154" s="124">
        <v>29.47</v>
      </c>
      <c r="E154" s="124" t="s">
        <v>281</v>
      </c>
      <c r="F154" s="124" t="s">
        <v>32</v>
      </c>
      <c r="G154" s="124"/>
    </row>
    <row r="155" spans="1:14" ht="25.5">
      <c r="B155" s="140">
        <v>45068</v>
      </c>
      <c r="C155" s="124" t="s">
        <v>282</v>
      </c>
      <c r="D155" s="142">
        <v>2000</v>
      </c>
      <c r="E155" s="143" t="s">
        <v>283</v>
      </c>
      <c r="F155" s="143" t="s">
        <v>437</v>
      </c>
      <c r="G155" s="124"/>
    </row>
    <row r="156" spans="1:14">
      <c r="B156" s="140">
        <v>45065</v>
      </c>
      <c r="C156" s="124" t="s">
        <v>271</v>
      </c>
      <c r="D156" s="142">
        <v>19658</v>
      </c>
      <c r="E156" s="124" t="s">
        <v>271</v>
      </c>
      <c r="F156" s="124" t="s">
        <v>32</v>
      </c>
      <c r="G156" s="124" t="s">
        <v>444</v>
      </c>
    </row>
    <row r="157" spans="1:14">
      <c r="B157" s="140">
        <v>45061</v>
      </c>
      <c r="C157" s="124" t="s">
        <v>284</v>
      </c>
      <c r="D157" s="124">
        <v>-636.5</v>
      </c>
      <c r="E157" s="124" t="s">
        <v>284</v>
      </c>
      <c r="F157" s="124"/>
      <c r="G157" s="124"/>
    </row>
    <row r="158" spans="1:14">
      <c r="B158" s="140">
        <v>45061</v>
      </c>
      <c r="C158" s="124" t="s">
        <v>285</v>
      </c>
      <c r="D158" s="124">
        <v>-450</v>
      </c>
      <c r="E158" s="124" t="s">
        <v>285</v>
      </c>
      <c r="F158" s="124"/>
      <c r="G158" s="124"/>
    </row>
    <row r="159" spans="1:14">
      <c r="B159" s="140">
        <v>45058</v>
      </c>
      <c r="C159" s="124" t="s">
        <v>286</v>
      </c>
      <c r="D159" s="142">
        <v>17600</v>
      </c>
      <c r="E159" s="124" t="s">
        <v>286</v>
      </c>
      <c r="F159" s="124" t="s">
        <v>30</v>
      </c>
      <c r="G159" s="124"/>
    </row>
    <row r="160" spans="1:14">
      <c r="B160" s="140">
        <v>45055</v>
      </c>
      <c r="C160" s="124" t="s">
        <v>287</v>
      </c>
      <c r="D160" s="142">
        <v>17321.8</v>
      </c>
      <c r="E160" s="124" t="s">
        <v>287</v>
      </c>
      <c r="F160" s="124" t="s">
        <v>34</v>
      </c>
      <c r="G160" s="124"/>
    </row>
    <row r="161" spans="1:14">
      <c r="B161" s="140">
        <v>45054</v>
      </c>
      <c r="C161" s="124" t="s">
        <v>288</v>
      </c>
      <c r="D161" s="124">
        <v>-481.6</v>
      </c>
      <c r="E161" s="124" t="s">
        <v>288</v>
      </c>
      <c r="F161" s="124"/>
      <c r="G161" s="124"/>
    </row>
    <row r="162" spans="1:14">
      <c r="B162" s="140">
        <v>45050</v>
      </c>
      <c r="C162" s="124" t="s">
        <v>289</v>
      </c>
      <c r="D162" s="124">
        <v>-276.64999999999998</v>
      </c>
      <c r="E162" s="124" t="s">
        <v>289</v>
      </c>
      <c r="F162" s="124"/>
      <c r="G162" s="124"/>
    </row>
    <row r="163" spans="1:14">
      <c r="B163" s="140">
        <v>45048</v>
      </c>
      <c r="C163" s="124" t="s">
        <v>290</v>
      </c>
      <c r="D163" s="124">
        <v>-84.9</v>
      </c>
      <c r="E163" s="124" t="s">
        <v>290</v>
      </c>
      <c r="F163" s="124"/>
      <c r="G163" s="124"/>
    </row>
    <row r="164" spans="1:14">
      <c r="B164" s="140">
        <v>45046</v>
      </c>
      <c r="C164" s="124" t="s">
        <v>265</v>
      </c>
      <c r="D164" s="124">
        <v>-12</v>
      </c>
      <c r="E164" s="124" t="s">
        <v>265</v>
      </c>
      <c r="F164" s="124" t="s">
        <v>55</v>
      </c>
      <c r="G164" s="124"/>
    </row>
    <row r="165" spans="1:14">
      <c r="B165" s="140">
        <v>45044</v>
      </c>
      <c r="C165" s="124" t="s">
        <v>291</v>
      </c>
      <c r="D165" s="124">
        <v>-239.6</v>
      </c>
      <c r="E165" s="124" t="s">
        <v>291</v>
      </c>
      <c r="F165" s="124"/>
      <c r="G165" s="124"/>
    </row>
    <row r="166" spans="1:14">
      <c r="B166" s="140">
        <v>45043</v>
      </c>
      <c r="C166" s="124" t="s">
        <v>292</v>
      </c>
      <c r="D166" s="124">
        <v>-390.32</v>
      </c>
      <c r="E166" s="124" t="s">
        <v>292</v>
      </c>
      <c r="F166" s="124"/>
      <c r="G166" s="124"/>
    </row>
    <row r="167" spans="1:14" s="126" customFormat="1">
      <c r="A167" s="124"/>
      <c r="B167" s="140">
        <v>45041</v>
      </c>
      <c r="C167" s="124" t="s">
        <v>293</v>
      </c>
      <c r="D167" s="124">
        <v>-143</v>
      </c>
      <c r="E167" s="124" t="s">
        <v>293</v>
      </c>
      <c r="F167" s="124" t="s">
        <v>61</v>
      </c>
      <c r="G167" s="124"/>
      <c r="H167" s="87"/>
      <c r="I167" s="87"/>
      <c r="J167" s="87"/>
      <c r="K167" s="87"/>
      <c r="L167" s="87"/>
      <c r="M167" s="87"/>
      <c r="N167" s="87"/>
    </row>
    <row r="168" spans="1:14" s="126" customFormat="1">
      <c r="A168" s="124"/>
      <c r="B168" s="140">
        <v>45040</v>
      </c>
      <c r="C168" s="124" t="s">
        <v>294</v>
      </c>
      <c r="D168" s="124">
        <v>850</v>
      </c>
      <c r="E168" s="124" t="s">
        <v>294</v>
      </c>
      <c r="F168" s="124" t="s">
        <v>437</v>
      </c>
      <c r="G168" s="124"/>
      <c r="H168" s="87"/>
      <c r="I168" s="87"/>
      <c r="J168" s="87"/>
      <c r="K168" s="87"/>
      <c r="L168" s="87"/>
      <c r="M168" s="87"/>
      <c r="N168" s="87"/>
    </row>
    <row r="169" spans="1:14">
      <c r="B169" s="140">
        <v>45040</v>
      </c>
      <c r="C169" s="124" t="s">
        <v>295</v>
      </c>
      <c r="D169" s="124">
        <v>-670.6</v>
      </c>
      <c r="E169" s="124" t="s">
        <v>295</v>
      </c>
      <c r="F169" s="124"/>
      <c r="G169" s="124"/>
    </row>
    <row r="170" spans="1:14">
      <c r="B170" s="140">
        <v>45040</v>
      </c>
      <c r="C170" s="124" t="s">
        <v>296</v>
      </c>
      <c r="D170" s="124">
        <v>-22</v>
      </c>
      <c r="E170" s="124" t="s">
        <v>296</v>
      </c>
      <c r="F170" s="124"/>
      <c r="G170" s="124"/>
    </row>
    <row r="171" spans="1:14">
      <c r="B171" s="140">
        <v>45040</v>
      </c>
      <c r="C171" s="124" t="s">
        <v>297</v>
      </c>
      <c r="D171" s="124">
        <v>-154.69999999999999</v>
      </c>
      <c r="E171" s="124" t="s">
        <v>297</v>
      </c>
      <c r="F171" s="124"/>
      <c r="G171" s="124"/>
    </row>
    <row r="172" spans="1:14">
      <c r="B172" s="140">
        <v>45037</v>
      </c>
      <c r="C172" s="124" t="s">
        <v>298</v>
      </c>
      <c r="D172" s="124">
        <v>-99</v>
      </c>
      <c r="E172" s="124" t="s">
        <v>298</v>
      </c>
      <c r="F172" s="124"/>
      <c r="G172" s="124"/>
    </row>
    <row r="173" spans="1:14">
      <c r="B173" s="140">
        <v>45036</v>
      </c>
      <c r="C173" s="124" t="s">
        <v>53</v>
      </c>
      <c r="D173" s="124">
        <v>-120.07</v>
      </c>
      <c r="E173" s="124" t="s">
        <v>53</v>
      </c>
      <c r="F173" s="124"/>
      <c r="G173" s="124"/>
    </row>
    <row r="174" spans="1:14" s="126" customFormat="1">
      <c r="A174" s="124"/>
      <c r="B174" s="140">
        <v>45036</v>
      </c>
      <c r="C174" s="124" t="s">
        <v>299</v>
      </c>
      <c r="D174" s="124">
        <v>-719.75</v>
      </c>
      <c r="E174" s="124" t="s">
        <v>299</v>
      </c>
      <c r="F174" s="124" t="s">
        <v>61</v>
      </c>
      <c r="G174" s="124" t="s">
        <v>445</v>
      </c>
      <c r="H174" s="87"/>
      <c r="I174" s="87"/>
      <c r="J174" s="87"/>
      <c r="K174" s="87"/>
      <c r="L174" s="87"/>
      <c r="M174" s="87"/>
      <c r="N174" s="87"/>
    </row>
    <row r="175" spans="1:14" ht="153">
      <c r="B175" s="140">
        <v>45036</v>
      </c>
      <c r="C175" s="124" t="s">
        <v>52</v>
      </c>
      <c r="D175" s="124">
        <v>-16</v>
      </c>
      <c r="E175" s="143" t="s">
        <v>300</v>
      </c>
      <c r="F175" s="143" t="s">
        <v>55</v>
      </c>
      <c r="G175" s="124"/>
    </row>
    <row r="176" spans="1:14" ht="51">
      <c r="B176" s="140">
        <v>45035</v>
      </c>
      <c r="C176" s="124" t="s">
        <v>301</v>
      </c>
      <c r="D176" s="142">
        <v>-7374</v>
      </c>
      <c r="E176" s="143" t="s">
        <v>302</v>
      </c>
      <c r="F176" s="143" t="s">
        <v>27</v>
      </c>
      <c r="G176" s="124"/>
    </row>
    <row r="177" spans="1:14">
      <c r="B177" s="140">
        <v>45035</v>
      </c>
      <c r="C177" s="124" t="s">
        <v>303</v>
      </c>
      <c r="D177" s="142">
        <v>15000</v>
      </c>
      <c r="E177" s="124" t="s">
        <v>303</v>
      </c>
      <c r="F177" s="124" t="s">
        <v>32</v>
      </c>
      <c r="G177" s="124"/>
    </row>
    <row r="178" spans="1:14" s="126" customFormat="1" ht="25.5">
      <c r="A178" s="124"/>
      <c r="B178" s="140">
        <v>45033</v>
      </c>
      <c r="C178" s="124" t="s">
        <v>304</v>
      </c>
      <c r="D178" s="142">
        <v>10000</v>
      </c>
      <c r="E178" s="143" t="s">
        <v>305</v>
      </c>
      <c r="F178" s="143" t="s">
        <v>32</v>
      </c>
      <c r="G178" s="124"/>
      <c r="H178" s="87"/>
      <c r="I178" s="87"/>
      <c r="J178" s="87"/>
      <c r="K178" s="87"/>
      <c r="L178" s="87"/>
      <c r="M178" s="87"/>
      <c r="N178" s="87"/>
    </row>
    <row r="179" spans="1:14" s="126" customFormat="1">
      <c r="A179" s="124"/>
      <c r="B179" s="140">
        <v>45029</v>
      </c>
      <c r="C179" s="124" t="s">
        <v>306</v>
      </c>
      <c r="D179" s="142">
        <v>-3254</v>
      </c>
      <c r="E179" s="124" t="s">
        <v>306</v>
      </c>
      <c r="F179" s="124"/>
      <c r="G179" s="124"/>
      <c r="H179" s="87"/>
      <c r="I179" s="87"/>
      <c r="J179" s="87"/>
      <c r="K179" s="87"/>
      <c r="L179" s="87"/>
      <c r="M179" s="87"/>
      <c r="N179" s="87"/>
    </row>
    <row r="180" spans="1:14" ht="63.75">
      <c r="B180" s="140">
        <v>45028</v>
      </c>
      <c r="C180" s="124" t="s">
        <v>307</v>
      </c>
      <c r="D180" s="124">
        <v>-924.74</v>
      </c>
      <c r="E180" s="143" t="s">
        <v>308</v>
      </c>
      <c r="F180" s="143" t="s">
        <v>27</v>
      </c>
      <c r="G180" s="124"/>
    </row>
    <row r="181" spans="1:14" ht="51">
      <c r="B181" s="140">
        <v>45028</v>
      </c>
      <c r="C181" s="124" t="s">
        <v>309</v>
      </c>
      <c r="D181" s="124">
        <v>850</v>
      </c>
      <c r="E181" s="143" t="s">
        <v>310</v>
      </c>
      <c r="F181" s="143" t="s">
        <v>437</v>
      </c>
      <c r="G181" s="124"/>
    </row>
    <row r="182" spans="1:14" ht="63.75">
      <c r="B182" s="140">
        <v>45028</v>
      </c>
      <c r="C182" s="124" t="s">
        <v>311</v>
      </c>
      <c r="D182" s="124">
        <v>-849</v>
      </c>
      <c r="E182" s="143" t="s">
        <v>312</v>
      </c>
      <c r="F182" s="143" t="s">
        <v>437</v>
      </c>
      <c r="G182" s="124"/>
    </row>
    <row r="183" spans="1:14" s="126" customFormat="1" ht="25.5">
      <c r="A183" s="124"/>
      <c r="B183" s="140">
        <v>45027</v>
      </c>
      <c r="C183" s="124" t="s">
        <v>313</v>
      </c>
      <c r="D183" s="142">
        <v>42818.25</v>
      </c>
      <c r="E183" s="143" t="s">
        <v>314</v>
      </c>
      <c r="F183" s="143" t="s">
        <v>437</v>
      </c>
      <c r="G183" s="124"/>
      <c r="H183" s="87"/>
      <c r="I183" s="87"/>
      <c r="J183" s="87"/>
      <c r="K183" s="87"/>
      <c r="L183" s="87"/>
      <c r="M183" s="87"/>
      <c r="N183" s="87"/>
    </row>
    <row r="184" spans="1:14">
      <c r="B184" s="140">
        <v>45019</v>
      </c>
      <c r="C184" s="124" t="s">
        <v>315</v>
      </c>
      <c r="D184" s="124">
        <v>850</v>
      </c>
      <c r="E184" s="124" t="s">
        <v>315</v>
      </c>
      <c r="F184" s="124" t="s">
        <v>437</v>
      </c>
      <c r="G184" s="124" t="s">
        <v>446</v>
      </c>
    </row>
    <row r="185" spans="1:14" ht="102">
      <c r="B185" s="140">
        <v>45016</v>
      </c>
      <c r="C185" s="124" t="s">
        <v>52</v>
      </c>
      <c r="D185" s="124">
        <v>-28</v>
      </c>
      <c r="E185" s="143" t="s">
        <v>316</v>
      </c>
      <c r="F185" s="143" t="s">
        <v>55</v>
      </c>
      <c r="G185" s="124"/>
    </row>
    <row r="186" spans="1:14" ht="51">
      <c r="B186" s="140">
        <v>45015</v>
      </c>
      <c r="C186" s="124" t="s">
        <v>317</v>
      </c>
      <c r="D186" s="124">
        <v>-400</v>
      </c>
      <c r="E186" s="143" t="s">
        <v>318</v>
      </c>
      <c r="F186" s="143" t="s">
        <v>55</v>
      </c>
      <c r="G186" s="124" t="s">
        <v>447</v>
      </c>
    </row>
    <row r="187" spans="1:14" ht="63.75">
      <c r="B187" s="140">
        <v>45015</v>
      </c>
      <c r="C187" s="124" t="s">
        <v>319</v>
      </c>
      <c r="D187" s="124">
        <v>-276</v>
      </c>
      <c r="E187" s="143" t="s">
        <v>320</v>
      </c>
      <c r="F187" s="143" t="s">
        <v>55</v>
      </c>
      <c r="G187" s="124"/>
    </row>
    <row r="188" spans="1:14" ht="63.75">
      <c r="B188" s="140">
        <v>45015</v>
      </c>
      <c r="C188" s="124" t="s">
        <v>321</v>
      </c>
      <c r="D188" s="142">
        <v>-2575</v>
      </c>
      <c r="E188" s="143" t="s">
        <v>322</v>
      </c>
      <c r="F188" s="143" t="s">
        <v>27</v>
      </c>
      <c r="G188" s="124"/>
    </row>
    <row r="189" spans="1:14" ht="51">
      <c r="B189" s="140">
        <v>45013</v>
      </c>
      <c r="C189" s="124" t="s">
        <v>323</v>
      </c>
      <c r="D189" s="124">
        <v>850</v>
      </c>
      <c r="E189" s="143" t="s">
        <v>324</v>
      </c>
      <c r="F189" s="143" t="s">
        <v>437</v>
      </c>
      <c r="G189" s="124"/>
    </row>
    <row r="190" spans="1:14" ht="51">
      <c r="B190" s="140">
        <v>45013</v>
      </c>
      <c r="C190" s="124" t="s">
        <v>325</v>
      </c>
      <c r="D190" s="124">
        <v>850</v>
      </c>
      <c r="E190" s="143" t="s">
        <v>326</v>
      </c>
      <c r="F190" s="143" t="s">
        <v>437</v>
      </c>
      <c r="G190" s="124"/>
    </row>
    <row r="191" spans="1:14" ht="51">
      <c r="B191" s="140">
        <v>45012</v>
      </c>
      <c r="C191" s="124" t="s">
        <v>327</v>
      </c>
      <c r="D191" s="124">
        <v>850</v>
      </c>
      <c r="E191" s="143" t="s">
        <v>328</v>
      </c>
      <c r="F191" s="143" t="s">
        <v>437</v>
      </c>
      <c r="G191" s="124"/>
    </row>
    <row r="192" spans="1:14" ht="51">
      <c r="B192" s="140">
        <v>45012</v>
      </c>
      <c r="C192" s="124" t="s">
        <v>77</v>
      </c>
      <c r="D192" s="124">
        <v>850</v>
      </c>
      <c r="E192" s="143" t="s">
        <v>329</v>
      </c>
      <c r="F192" s="143" t="s">
        <v>437</v>
      </c>
      <c r="G192" s="124"/>
    </row>
    <row r="193" spans="2:7" ht="51">
      <c r="B193" s="140">
        <v>45012</v>
      </c>
      <c r="C193" s="124" t="s">
        <v>330</v>
      </c>
      <c r="D193" s="124">
        <v>850</v>
      </c>
      <c r="E193" s="143" t="s">
        <v>331</v>
      </c>
      <c r="F193" s="143" t="s">
        <v>437</v>
      </c>
      <c r="G193" s="124"/>
    </row>
    <row r="194" spans="2:7" ht="51">
      <c r="B194" s="140">
        <v>45005</v>
      </c>
      <c r="C194" s="124" t="s">
        <v>332</v>
      </c>
      <c r="D194" s="124">
        <v>850</v>
      </c>
      <c r="E194" s="143" t="s">
        <v>333</v>
      </c>
      <c r="F194" s="143" t="s">
        <v>437</v>
      </c>
      <c r="G194" s="124"/>
    </row>
    <row r="195" spans="2:7" ht="63.75">
      <c r="B195" s="140">
        <v>44999</v>
      </c>
      <c r="C195" s="124" t="s">
        <v>334</v>
      </c>
      <c r="D195" s="142">
        <v>-7540</v>
      </c>
      <c r="E195" s="143" t="s">
        <v>335</v>
      </c>
      <c r="F195" s="143" t="s">
        <v>437</v>
      </c>
      <c r="G195" s="124"/>
    </row>
    <row r="196" spans="2:7" ht="25.5">
      <c r="B196" s="140">
        <v>44998</v>
      </c>
      <c r="C196" s="124" t="s">
        <v>336</v>
      </c>
      <c r="D196" s="124">
        <v>850</v>
      </c>
      <c r="E196" s="143" t="s">
        <v>337</v>
      </c>
      <c r="F196" s="143" t="s">
        <v>437</v>
      </c>
      <c r="G196" s="124"/>
    </row>
    <row r="197" spans="2:7" ht="51">
      <c r="B197" s="140">
        <v>44998</v>
      </c>
      <c r="C197" s="124" t="s">
        <v>338</v>
      </c>
      <c r="D197" s="142">
        <v>450</v>
      </c>
      <c r="E197" s="143" t="s">
        <v>339</v>
      </c>
      <c r="F197" s="143" t="s">
        <v>437</v>
      </c>
      <c r="G197" s="124"/>
    </row>
    <row r="198" spans="2:7" ht="38.25">
      <c r="B198" s="140">
        <v>44998</v>
      </c>
      <c r="C198" s="124" t="s">
        <v>340</v>
      </c>
      <c r="D198" s="124">
        <v>850</v>
      </c>
      <c r="E198" s="143" t="s">
        <v>341</v>
      </c>
      <c r="F198" s="143" t="s">
        <v>437</v>
      </c>
      <c r="G198" s="124"/>
    </row>
    <row r="199" spans="2:7">
      <c r="B199" s="140">
        <v>44998</v>
      </c>
      <c r="C199" s="124" t="s">
        <v>342</v>
      </c>
      <c r="D199" s="151">
        <v>-528.6</v>
      </c>
      <c r="E199" s="124" t="s">
        <v>342</v>
      </c>
      <c r="F199" s="124" t="s">
        <v>437</v>
      </c>
      <c r="G199" s="124"/>
    </row>
    <row r="200" spans="2:7" ht="38.25">
      <c r="B200" s="140">
        <v>44998</v>
      </c>
      <c r="C200" s="124" t="s">
        <v>343</v>
      </c>
      <c r="D200" s="124">
        <v>850</v>
      </c>
      <c r="E200" s="143" t="s">
        <v>344</v>
      </c>
      <c r="F200" s="143" t="s">
        <v>437</v>
      </c>
      <c r="G200" s="124"/>
    </row>
    <row r="201" spans="2:7" ht="51">
      <c r="B201" s="140">
        <v>44998</v>
      </c>
      <c r="C201" s="124" t="s">
        <v>345</v>
      </c>
      <c r="D201" s="124">
        <v>850</v>
      </c>
      <c r="E201" s="143" t="s">
        <v>346</v>
      </c>
      <c r="F201" s="143" t="s">
        <v>437</v>
      </c>
      <c r="G201" s="124"/>
    </row>
    <row r="202" spans="2:7">
      <c r="B202" s="140">
        <v>44998</v>
      </c>
      <c r="C202" s="124" t="s">
        <v>347</v>
      </c>
      <c r="D202" s="142">
        <v>-7040</v>
      </c>
      <c r="E202" s="124" t="s">
        <v>347</v>
      </c>
      <c r="F202" s="124" t="s">
        <v>437</v>
      </c>
      <c r="G202" s="124"/>
    </row>
    <row r="203" spans="2:7" ht="51">
      <c r="B203" s="140">
        <v>44998</v>
      </c>
      <c r="C203" s="124" t="s">
        <v>348</v>
      </c>
      <c r="D203" s="124">
        <v>850</v>
      </c>
      <c r="E203" s="143" t="s">
        <v>349</v>
      </c>
      <c r="F203" s="143" t="s">
        <v>437</v>
      </c>
      <c r="G203" s="124"/>
    </row>
    <row r="204" spans="2:7" ht="38.25">
      <c r="B204" s="140">
        <v>44998</v>
      </c>
      <c r="C204" s="124" t="s">
        <v>350</v>
      </c>
      <c r="D204" s="124">
        <v>850</v>
      </c>
      <c r="E204" s="143" t="s">
        <v>351</v>
      </c>
      <c r="F204" s="143" t="s">
        <v>437</v>
      </c>
      <c r="G204" s="124"/>
    </row>
    <row r="205" spans="2:7" ht="51">
      <c r="B205" s="140">
        <v>44998</v>
      </c>
      <c r="C205" s="124" t="s">
        <v>76</v>
      </c>
      <c r="D205" s="124">
        <v>850</v>
      </c>
      <c r="E205" s="143" t="s">
        <v>352</v>
      </c>
      <c r="F205" s="143" t="s">
        <v>437</v>
      </c>
      <c r="G205" s="124"/>
    </row>
    <row r="206" spans="2:7" ht="38.25">
      <c r="B206" s="140">
        <v>44998</v>
      </c>
      <c r="C206" s="124" t="s">
        <v>353</v>
      </c>
      <c r="D206" s="124">
        <v>850</v>
      </c>
      <c r="E206" s="143" t="s">
        <v>354</v>
      </c>
      <c r="F206" s="143" t="s">
        <v>437</v>
      </c>
      <c r="G206" s="124"/>
    </row>
    <row r="207" spans="2:7">
      <c r="B207" s="140">
        <v>44998</v>
      </c>
      <c r="C207" s="124" t="s">
        <v>347</v>
      </c>
      <c r="D207" s="124">
        <v>-250</v>
      </c>
      <c r="E207" s="124" t="s">
        <v>347</v>
      </c>
      <c r="F207" s="124" t="s">
        <v>437</v>
      </c>
      <c r="G207" s="124"/>
    </row>
    <row r="208" spans="2:7">
      <c r="B208" s="140">
        <v>44995</v>
      </c>
      <c r="C208" s="124" t="s">
        <v>355</v>
      </c>
      <c r="D208" s="124">
        <v>-271.33</v>
      </c>
      <c r="E208" s="124" t="s">
        <v>355</v>
      </c>
      <c r="F208" s="124" t="s">
        <v>437</v>
      </c>
      <c r="G208" s="124"/>
    </row>
    <row r="209" spans="2:7">
      <c r="B209" s="140">
        <v>44995</v>
      </c>
      <c r="C209" s="124" t="s">
        <v>356</v>
      </c>
      <c r="D209" s="142">
        <v>-4343.29</v>
      </c>
      <c r="E209" s="124" t="s">
        <v>356</v>
      </c>
      <c r="F209" s="124" t="s">
        <v>437</v>
      </c>
      <c r="G209" s="124"/>
    </row>
    <row r="210" spans="2:7" ht="63.75">
      <c r="B210" s="140">
        <v>44992</v>
      </c>
      <c r="C210" s="124" t="s">
        <v>357</v>
      </c>
      <c r="D210" s="124">
        <v>-304</v>
      </c>
      <c r="E210" s="143" t="s">
        <v>358</v>
      </c>
      <c r="F210" s="143" t="s">
        <v>55</v>
      </c>
      <c r="G210" s="124"/>
    </row>
    <row r="211" spans="2:7" ht="63.75">
      <c r="B211" s="140">
        <v>44992</v>
      </c>
      <c r="C211" s="124" t="s">
        <v>359</v>
      </c>
      <c r="D211" s="124">
        <v>-750</v>
      </c>
      <c r="E211" s="143" t="s">
        <v>360</v>
      </c>
      <c r="F211" s="143" t="s">
        <v>30</v>
      </c>
      <c r="G211" s="124"/>
    </row>
    <row r="212" spans="2:7" ht="89.25">
      <c r="B212" s="140">
        <v>44988</v>
      </c>
      <c r="C212" s="124" t="s">
        <v>361</v>
      </c>
      <c r="D212" s="124">
        <v>637.26</v>
      </c>
      <c r="E212" s="143" t="s">
        <v>362</v>
      </c>
      <c r="F212" s="143" t="s">
        <v>32</v>
      </c>
      <c r="G212" s="124"/>
    </row>
    <row r="213" spans="2:7" ht="102">
      <c r="B213" s="140">
        <v>44985</v>
      </c>
      <c r="C213" s="124" t="s">
        <v>52</v>
      </c>
      <c r="D213" s="124">
        <v>-45</v>
      </c>
      <c r="E213" s="143" t="s">
        <v>363</v>
      </c>
      <c r="F213" s="143" t="s">
        <v>55</v>
      </c>
      <c r="G213" s="124"/>
    </row>
    <row r="214" spans="2:7" ht="51">
      <c r="B214" s="140">
        <v>44979</v>
      </c>
      <c r="C214" s="124" t="s">
        <v>364</v>
      </c>
      <c r="D214" s="142">
        <v>-1245</v>
      </c>
      <c r="E214" s="143" t="s">
        <v>365</v>
      </c>
      <c r="F214" s="143" t="s">
        <v>61</v>
      </c>
      <c r="G214" s="124"/>
    </row>
    <row r="215" spans="2:7" ht="51">
      <c r="B215" s="140">
        <v>44979</v>
      </c>
      <c r="C215" s="124" t="s">
        <v>366</v>
      </c>
      <c r="D215" s="124">
        <v>-297</v>
      </c>
      <c r="E215" s="143" t="s">
        <v>367</v>
      </c>
      <c r="F215" s="143" t="s">
        <v>61</v>
      </c>
      <c r="G215" s="124"/>
    </row>
    <row r="216" spans="2:7">
      <c r="B216" s="140">
        <v>44977</v>
      </c>
      <c r="C216" s="124" t="s">
        <v>368</v>
      </c>
      <c r="D216" s="142">
        <v>-1141.92</v>
      </c>
      <c r="E216" s="124" t="s">
        <v>368</v>
      </c>
      <c r="F216" s="124"/>
      <c r="G216" s="124"/>
    </row>
    <row r="217" spans="2:7" ht="38.25">
      <c r="B217" s="140">
        <v>44977</v>
      </c>
      <c r="C217" s="124" t="s">
        <v>369</v>
      </c>
      <c r="D217" s="124">
        <v>638.62</v>
      </c>
      <c r="E217" s="143" t="s">
        <v>370</v>
      </c>
      <c r="F217" s="143"/>
      <c r="G217" s="124"/>
    </row>
    <row r="218" spans="2:7" ht="51">
      <c r="B218" s="140">
        <v>44973</v>
      </c>
      <c r="C218" s="124" t="s">
        <v>371</v>
      </c>
      <c r="D218" s="124">
        <v>-750</v>
      </c>
      <c r="E218" s="143" t="s">
        <v>372</v>
      </c>
      <c r="F218" s="143" t="s">
        <v>30</v>
      </c>
      <c r="G218" s="124"/>
    </row>
    <row r="219" spans="2:7" ht="51">
      <c r="B219" s="140">
        <v>44973</v>
      </c>
      <c r="C219" s="124" t="s">
        <v>373</v>
      </c>
      <c r="D219" s="124">
        <v>-750</v>
      </c>
      <c r="E219" s="143" t="s">
        <v>374</v>
      </c>
      <c r="F219" s="143" t="s">
        <v>30</v>
      </c>
      <c r="G219" s="124"/>
    </row>
    <row r="220" spans="2:7" ht="51">
      <c r="B220" s="140">
        <v>44973</v>
      </c>
      <c r="C220" s="124" t="s">
        <v>375</v>
      </c>
      <c r="D220" s="124">
        <v>-750</v>
      </c>
      <c r="E220" s="143" t="s">
        <v>376</v>
      </c>
      <c r="F220" s="143" t="s">
        <v>30</v>
      </c>
      <c r="G220" s="124"/>
    </row>
    <row r="221" spans="2:7" ht="51">
      <c r="B221" s="140">
        <v>44973</v>
      </c>
      <c r="C221" s="124" t="s">
        <v>377</v>
      </c>
      <c r="D221" s="124">
        <v>-750</v>
      </c>
      <c r="E221" s="143" t="s">
        <v>378</v>
      </c>
      <c r="F221" s="143" t="s">
        <v>30</v>
      </c>
      <c r="G221" s="124"/>
    </row>
    <row r="222" spans="2:7" ht="51">
      <c r="B222" s="140">
        <v>44973</v>
      </c>
      <c r="C222" s="124" t="s">
        <v>379</v>
      </c>
      <c r="D222" s="124">
        <v>-750</v>
      </c>
      <c r="E222" s="143" t="s">
        <v>380</v>
      </c>
      <c r="F222" s="143" t="s">
        <v>30</v>
      </c>
      <c r="G222" s="124"/>
    </row>
    <row r="223" spans="2:7" ht="51">
      <c r="B223" s="140">
        <v>44973</v>
      </c>
      <c r="C223" s="124" t="s">
        <v>381</v>
      </c>
      <c r="D223" s="124">
        <v>-750</v>
      </c>
      <c r="E223" s="143" t="s">
        <v>382</v>
      </c>
      <c r="F223" s="143" t="s">
        <v>30</v>
      </c>
      <c r="G223" s="124"/>
    </row>
    <row r="224" spans="2:7">
      <c r="B224" s="140">
        <v>44973</v>
      </c>
      <c r="C224" s="124" t="s">
        <v>383</v>
      </c>
      <c r="D224" s="124">
        <v>-254.7</v>
      </c>
      <c r="E224" s="124" t="s">
        <v>383</v>
      </c>
      <c r="F224" s="124"/>
      <c r="G224" s="124"/>
    </row>
    <row r="225" spans="2:7" ht="51">
      <c r="B225" s="140">
        <v>44973</v>
      </c>
      <c r="C225" s="124" t="s">
        <v>384</v>
      </c>
      <c r="D225" s="124">
        <v>-462</v>
      </c>
      <c r="E225" s="143" t="s">
        <v>385</v>
      </c>
      <c r="F225" s="143" t="s">
        <v>55</v>
      </c>
      <c r="G225" s="124"/>
    </row>
    <row r="226" spans="2:7" ht="51">
      <c r="B226" s="140">
        <v>44973</v>
      </c>
      <c r="C226" s="124" t="s">
        <v>386</v>
      </c>
      <c r="D226" s="124">
        <v>-750</v>
      </c>
      <c r="E226" s="143" t="s">
        <v>387</v>
      </c>
      <c r="F226" s="143" t="s">
        <v>30</v>
      </c>
      <c r="G226" s="124"/>
    </row>
    <row r="227" spans="2:7" ht="51">
      <c r="B227" s="140">
        <v>44973</v>
      </c>
      <c r="C227" s="124" t="s">
        <v>388</v>
      </c>
      <c r="D227" s="124">
        <v>-750</v>
      </c>
      <c r="E227" s="143" t="s">
        <v>389</v>
      </c>
      <c r="F227" s="143" t="s">
        <v>30</v>
      </c>
      <c r="G227" s="124"/>
    </row>
    <row r="228" spans="2:7">
      <c r="B228" s="140">
        <v>44972</v>
      </c>
      <c r="C228" s="124" t="s">
        <v>390</v>
      </c>
      <c r="D228" s="124">
        <v>-700</v>
      </c>
      <c r="E228" s="124" t="s">
        <v>390</v>
      </c>
      <c r="F228" s="124" t="s">
        <v>55</v>
      </c>
      <c r="G228" s="124"/>
    </row>
    <row r="229" spans="2:7" ht="51">
      <c r="B229" s="140">
        <v>44967</v>
      </c>
      <c r="C229" s="124" t="s">
        <v>391</v>
      </c>
      <c r="D229" s="142">
        <v>-1249</v>
      </c>
      <c r="E229" s="143" t="s">
        <v>392</v>
      </c>
      <c r="F229" s="143" t="s">
        <v>27</v>
      </c>
      <c r="G229" s="124"/>
    </row>
    <row r="230" spans="2:7" ht="76.5">
      <c r="B230" s="140">
        <v>44966</v>
      </c>
      <c r="C230" s="124" t="s">
        <v>393</v>
      </c>
      <c r="D230" s="124">
        <v>493.61</v>
      </c>
      <c r="E230" s="143" t="s">
        <v>394</v>
      </c>
      <c r="F230" s="143" t="s">
        <v>55</v>
      </c>
      <c r="G230" s="124"/>
    </row>
    <row r="231" spans="2:7">
      <c r="B231" s="140">
        <v>44965</v>
      </c>
      <c r="C231" s="124" t="s">
        <v>395</v>
      </c>
      <c r="D231" s="124">
        <v>-440</v>
      </c>
      <c r="E231" s="124" t="s">
        <v>395</v>
      </c>
      <c r="F231" s="124" t="s">
        <v>55</v>
      </c>
      <c r="G231" s="124"/>
    </row>
    <row r="232" spans="2:7" ht="153">
      <c r="B232" s="140">
        <v>44957</v>
      </c>
      <c r="C232" s="124" t="s">
        <v>52</v>
      </c>
      <c r="D232" s="124">
        <v>-24</v>
      </c>
      <c r="E232" s="143" t="s">
        <v>396</v>
      </c>
      <c r="F232" s="143" t="s">
        <v>55</v>
      </c>
      <c r="G232" s="124"/>
    </row>
    <row r="233" spans="2:7" ht="51">
      <c r="B233" s="140">
        <v>44956</v>
      </c>
      <c r="C233" s="124" t="s">
        <v>397</v>
      </c>
      <c r="D233" s="142">
        <v>-6733</v>
      </c>
      <c r="E233" s="143" t="s">
        <v>398</v>
      </c>
      <c r="F233" s="143" t="s">
        <v>27</v>
      </c>
      <c r="G233" s="124"/>
    </row>
    <row r="234" spans="2:7" ht="38.25">
      <c r="B234" s="140">
        <v>44953</v>
      </c>
      <c r="C234" s="124" t="s">
        <v>399</v>
      </c>
      <c r="D234" s="142">
        <v>1228.1199999999999</v>
      </c>
      <c r="E234" s="143" t="s">
        <v>400</v>
      </c>
      <c r="F234" s="143" t="s">
        <v>32</v>
      </c>
      <c r="G234" s="124"/>
    </row>
    <row r="235" spans="2:7" ht="38.25">
      <c r="B235" s="140">
        <v>44946</v>
      </c>
      <c r="C235" s="124" t="s">
        <v>401</v>
      </c>
      <c r="D235" s="124">
        <v>638.62</v>
      </c>
      <c r="E235" s="143" t="s">
        <v>402</v>
      </c>
      <c r="F235" s="143" t="s">
        <v>32</v>
      </c>
      <c r="G235" s="124"/>
    </row>
    <row r="236" spans="2:7" ht="63.75">
      <c r="B236" s="140">
        <v>44945</v>
      </c>
      <c r="C236" s="124" t="s">
        <v>403</v>
      </c>
      <c r="D236" s="124">
        <v>-105</v>
      </c>
      <c r="E236" s="143" t="s">
        <v>404</v>
      </c>
      <c r="F236" s="143" t="s">
        <v>55</v>
      </c>
      <c r="G236" s="124"/>
    </row>
    <row r="237" spans="2:7" ht="63.75">
      <c r="B237" s="140">
        <v>44945</v>
      </c>
      <c r="C237" s="124" t="s">
        <v>405</v>
      </c>
      <c r="D237" s="124">
        <v>-893</v>
      </c>
      <c r="E237" s="143" t="s">
        <v>406</v>
      </c>
      <c r="F237" s="143" t="s">
        <v>55</v>
      </c>
      <c r="G237" s="124"/>
    </row>
    <row r="238" spans="2:7" ht="38.25">
      <c r="B238" s="140">
        <v>44943</v>
      </c>
      <c r="C238" s="124" t="s">
        <v>407</v>
      </c>
      <c r="D238" s="142">
        <v>2014.12</v>
      </c>
      <c r="E238" s="143" t="s">
        <v>408</v>
      </c>
      <c r="F238" s="143" t="s">
        <v>32</v>
      </c>
      <c r="G238" s="124"/>
    </row>
    <row r="239" spans="2:7" ht="38.25">
      <c r="B239" s="140">
        <v>44943</v>
      </c>
      <c r="C239" s="124" t="s">
        <v>409</v>
      </c>
      <c r="D239" s="124">
        <v>884.25</v>
      </c>
      <c r="E239" s="143" t="s">
        <v>410</v>
      </c>
      <c r="F239" s="143" t="s">
        <v>32</v>
      </c>
      <c r="G239" s="124"/>
    </row>
    <row r="240" spans="2:7">
      <c r="B240" s="140">
        <v>44939</v>
      </c>
      <c r="C240" s="124" t="s">
        <v>411</v>
      </c>
      <c r="D240" s="124">
        <v>-552.34</v>
      </c>
      <c r="E240" s="124" t="s">
        <v>411</v>
      </c>
      <c r="F240" s="124"/>
      <c r="G240" s="124"/>
    </row>
    <row r="241" spans="2:7">
      <c r="B241" s="140">
        <v>44939</v>
      </c>
      <c r="C241" s="124" t="s">
        <v>411</v>
      </c>
      <c r="D241" s="124">
        <v>-98.6</v>
      </c>
      <c r="E241" s="124" t="s">
        <v>411</v>
      </c>
      <c r="F241" s="124"/>
      <c r="G241" s="124"/>
    </row>
    <row r="242" spans="2:7">
      <c r="B242" s="140">
        <v>44932</v>
      </c>
      <c r="C242" s="124" t="s">
        <v>412</v>
      </c>
      <c r="D242" s="142">
        <v>-7089</v>
      </c>
      <c r="E242" s="124" t="s">
        <v>412</v>
      </c>
      <c r="F242" s="124"/>
      <c r="G242" s="124"/>
    </row>
    <row r="243" spans="2:7" ht="38.25">
      <c r="B243" s="140">
        <v>44932</v>
      </c>
      <c r="C243" s="124" t="s">
        <v>54</v>
      </c>
      <c r="D243" s="142">
        <v>14752.19</v>
      </c>
      <c r="E243" s="143" t="s">
        <v>413</v>
      </c>
      <c r="F243" s="143" t="s">
        <v>34</v>
      </c>
      <c r="G243" s="124"/>
    </row>
    <row r="244" spans="2:7" ht="51">
      <c r="B244" s="140">
        <v>44930</v>
      </c>
      <c r="C244" s="124" t="s">
        <v>414</v>
      </c>
      <c r="D244" s="142">
        <v>-23004</v>
      </c>
      <c r="E244" s="143" t="s">
        <v>415</v>
      </c>
      <c r="F244" s="143" t="s">
        <v>36</v>
      </c>
      <c r="G244" s="124"/>
    </row>
    <row r="245" spans="2:7" ht="51">
      <c r="B245" s="140">
        <v>44930</v>
      </c>
      <c r="C245" s="124" t="s">
        <v>416</v>
      </c>
      <c r="D245" s="124">
        <v>-493.61</v>
      </c>
      <c r="E245" s="143" t="s">
        <v>417</v>
      </c>
      <c r="F245" s="143" t="s">
        <v>61</v>
      </c>
      <c r="G245" s="124"/>
    </row>
    <row r="246" spans="2:7">
      <c r="B246" s="140">
        <v>44928</v>
      </c>
      <c r="C246" s="124" t="s">
        <v>418</v>
      </c>
      <c r="D246" s="124">
        <v>-518.36</v>
      </c>
      <c r="E246" s="124" t="s">
        <v>418</v>
      </c>
      <c r="F246" s="124" t="s">
        <v>61</v>
      </c>
      <c r="G246" s="124"/>
    </row>
    <row r="247" spans="2:7">
      <c r="B247" s="134"/>
      <c r="C247" s="124"/>
      <c r="D247" s="124"/>
      <c r="E247" s="124"/>
      <c r="F247" s="124"/>
      <c r="G247" s="124"/>
    </row>
    <row r="248" spans="2:7">
      <c r="B248" s="134"/>
      <c r="C248" s="124"/>
      <c r="D248" s="124"/>
      <c r="E248" s="124"/>
      <c r="F248" s="124"/>
      <c r="G248" s="124"/>
    </row>
    <row r="249" spans="2:7">
      <c r="B249" s="134"/>
      <c r="C249" s="124"/>
      <c r="D249" s="124"/>
      <c r="E249" s="124"/>
      <c r="F249" s="124"/>
      <c r="G249" s="124"/>
    </row>
    <row r="250" spans="2:7">
      <c r="B250" s="134"/>
      <c r="C250" s="124"/>
      <c r="D250" s="124"/>
      <c r="E250" s="124"/>
      <c r="F250" s="124"/>
      <c r="G250" s="124"/>
    </row>
    <row r="251" spans="2:7">
      <c r="B251" s="134"/>
      <c r="C251" s="124"/>
      <c r="D251" s="124"/>
      <c r="E251" s="124"/>
      <c r="F251" s="124"/>
      <c r="G251" s="124"/>
    </row>
    <row r="252" spans="2:7">
      <c r="B252" s="134"/>
      <c r="C252" s="124"/>
      <c r="D252" s="124"/>
      <c r="E252" s="124"/>
      <c r="F252" s="124"/>
      <c r="G252" s="124"/>
    </row>
    <row r="253" spans="2:7">
      <c r="B253" s="134"/>
      <c r="C253" s="124"/>
      <c r="D253" s="124"/>
      <c r="E253" s="124"/>
      <c r="F253" s="124"/>
      <c r="G253" s="124"/>
    </row>
    <row r="254" spans="2:7">
      <c r="B254" s="134"/>
      <c r="C254" s="124"/>
      <c r="D254" s="124"/>
      <c r="E254" s="124"/>
      <c r="F254" s="124"/>
      <c r="G254" s="124"/>
    </row>
    <row r="255" spans="2:7">
      <c r="B255" s="134"/>
      <c r="C255" s="124"/>
      <c r="D255" s="124"/>
      <c r="E255" s="124"/>
      <c r="F255" s="124"/>
      <c r="G255" s="124"/>
    </row>
    <row r="256" spans="2:7">
      <c r="B256" s="134"/>
      <c r="C256" s="124"/>
      <c r="D256" s="124"/>
      <c r="E256" s="124"/>
      <c r="F256" s="124"/>
      <c r="G256" s="124"/>
    </row>
    <row r="257" spans="1:7">
      <c r="B257" s="134"/>
      <c r="C257" s="124"/>
      <c r="D257" s="124"/>
      <c r="E257" s="124"/>
      <c r="F257" s="124"/>
      <c r="G257" s="124"/>
    </row>
    <row r="258" spans="1:7">
      <c r="B258" s="134"/>
      <c r="C258" s="124"/>
      <c r="D258" s="124"/>
      <c r="E258" s="124"/>
      <c r="F258" s="124"/>
      <c r="G258" s="124"/>
    </row>
    <row r="259" spans="1:7">
      <c r="B259" s="134"/>
      <c r="C259" s="124"/>
      <c r="D259" s="124"/>
      <c r="E259" s="124"/>
      <c r="F259" s="124"/>
      <c r="G259" s="124"/>
    </row>
    <row r="260" spans="1:7">
      <c r="B260" s="134"/>
      <c r="C260" s="124"/>
      <c r="D260" s="124"/>
      <c r="E260" s="124"/>
      <c r="F260" s="124"/>
      <c r="G260" s="124"/>
    </row>
    <row r="261" spans="1:7">
      <c r="B261" s="134"/>
      <c r="C261" s="124"/>
      <c r="D261" s="124"/>
      <c r="E261" s="124"/>
      <c r="F261" s="124"/>
      <c r="G261" s="124"/>
    </row>
    <row r="262" spans="1:7">
      <c r="B262" s="134"/>
      <c r="C262" s="124"/>
      <c r="D262" s="124"/>
      <c r="E262" s="124"/>
      <c r="F262" s="124"/>
      <c r="G262" s="124"/>
    </row>
    <row r="263" spans="1:7">
      <c r="B263" s="134"/>
      <c r="C263" s="124"/>
      <c r="D263" s="124"/>
      <c r="E263" s="124"/>
      <c r="F263" s="124"/>
      <c r="G263" s="124"/>
    </row>
    <row r="264" spans="1:7">
      <c r="B264" s="134"/>
      <c r="C264" s="124"/>
      <c r="D264" s="124"/>
      <c r="E264" s="124"/>
      <c r="F264" s="124"/>
      <c r="G264" s="124"/>
    </row>
    <row r="265" spans="1:7">
      <c r="B265" s="134"/>
      <c r="C265" s="124"/>
      <c r="D265" s="124"/>
      <c r="E265" s="124"/>
      <c r="F265" s="124"/>
      <c r="G265" s="124"/>
    </row>
    <row r="266" spans="1:7">
      <c r="B266" s="134"/>
      <c r="C266" s="124"/>
      <c r="D266" s="124"/>
      <c r="E266" s="124"/>
      <c r="F266" s="124"/>
      <c r="G266" s="124"/>
    </row>
    <row r="267" spans="1:7" s="101" customFormat="1">
      <c r="A267" s="138"/>
      <c r="B267" s="136"/>
      <c r="C267" s="138"/>
      <c r="D267" s="138"/>
      <c r="E267" s="138"/>
      <c r="F267" s="138"/>
      <c r="G267" s="124"/>
    </row>
    <row r="268" spans="1:7">
      <c r="B268" s="134"/>
      <c r="C268" s="124"/>
      <c r="D268" s="124"/>
      <c r="E268" s="124"/>
      <c r="F268" s="124"/>
      <c r="G268" s="124"/>
    </row>
    <row r="269" spans="1:7">
      <c r="B269" s="134"/>
      <c r="C269" s="124"/>
      <c r="D269" s="124"/>
      <c r="E269" s="124"/>
      <c r="F269" s="124"/>
      <c r="G269" s="124"/>
    </row>
    <row r="270" spans="1:7">
      <c r="B270" s="134"/>
      <c r="C270" s="124"/>
      <c r="D270" s="124"/>
      <c r="E270" s="124"/>
      <c r="F270" s="124"/>
      <c r="G270" s="124"/>
    </row>
    <row r="271" spans="1:7">
      <c r="B271" s="134"/>
      <c r="C271" s="124"/>
      <c r="D271" s="124"/>
      <c r="E271" s="124"/>
      <c r="F271" s="124"/>
      <c r="G271" s="124"/>
    </row>
    <row r="272" spans="1:7">
      <c r="A272" s="135"/>
    </row>
  </sheetData>
  <autoFilter ref="D1:D280" xr:uid="{00000000-0001-0000-0100-000000000000}"/>
  <pageMargins left="0.7" right="0.7" top="0.75" bottom="0.75" header="0.3" footer="0.3"/>
  <pageSetup paperSize="8"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D16E2-EC20-43C5-A00E-2256059B5AA2}">
  <dimension ref="A1:H64"/>
  <sheetViews>
    <sheetView workbookViewId="0">
      <pane ySplit="3" topLeftCell="A30" activePane="bottomLeft" state="frozen"/>
      <selection pane="bottomLeft" activeCell="E40" sqref="E40"/>
    </sheetView>
  </sheetViews>
  <sheetFormatPr defaultColWidth="30.5" defaultRowHeight="18.75"/>
  <cols>
    <col min="1" max="1" width="15.375" style="227" customWidth="1"/>
    <col min="2" max="2" width="24.625" style="227" customWidth="1"/>
    <col min="3" max="3" width="40.75" style="227" customWidth="1"/>
    <col min="4" max="4" width="11.875" style="227" customWidth="1"/>
    <col min="5" max="5" width="11.25" style="231" customWidth="1"/>
    <col min="6" max="6" width="10.5" style="229" customWidth="1"/>
    <col min="7" max="7" width="10.875" style="227" customWidth="1"/>
    <col min="8" max="8" width="79.125" style="230" customWidth="1"/>
    <col min="9" max="16384" width="30.5" style="227"/>
  </cols>
  <sheetData>
    <row r="1" spans="1:8">
      <c r="A1" s="226" t="s">
        <v>510</v>
      </c>
      <c r="C1" s="226"/>
      <c r="D1" s="226"/>
      <c r="E1" s="228"/>
    </row>
    <row r="2" spans="1:8">
      <c r="B2" s="232"/>
      <c r="C2" s="232"/>
    </row>
    <row r="3" spans="1:8" s="312" customFormat="1" ht="37.5">
      <c r="A3" s="313" t="s">
        <v>1470</v>
      </c>
      <c r="B3" s="313" t="s">
        <v>1468</v>
      </c>
      <c r="C3" s="313" t="s">
        <v>1469</v>
      </c>
      <c r="D3" s="314" t="s">
        <v>81</v>
      </c>
      <c r="E3" s="315" t="s">
        <v>503</v>
      </c>
      <c r="F3" s="316" t="s">
        <v>460</v>
      </c>
      <c r="G3" s="314" t="s">
        <v>504</v>
      </c>
      <c r="H3" s="315" t="s">
        <v>26</v>
      </c>
    </row>
    <row r="4" spans="1:8" s="226" customFormat="1">
      <c r="A4" s="239" t="s">
        <v>27</v>
      </c>
      <c r="B4" s="239"/>
      <c r="C4" s="239"/>
      <c r="D4" s="239" t="s">
        <v>82</v>
      </c>
      <c r="E4" s="241">
        <f>SUM(E5:E7)</f>
        <v>-10000</v>
      </c>
      <c r="F4" s="291"/>
      <c r="G4" s="239"/>
      <c r="H4" s="282"/>
    </row>
    <row r="5" spans="1:8">
      <c r="A5" s="244" t="s">
        <v>497</v>
      </c>
      <c r="B5" s="245" t="s">
        <v>461</v>
      </c>
      <c r="C5" s="245"/>
      <c r="D5" s="245"/>
      <c r="E5" s="246">
        <v>-2000</v>
      </c>
      <c r="F5" s="247"/>
      <c r="G5" s="244"/>
      <c r="H5" s="248" t="s">
        <v>552</v>
      </c>
    </row>
    <row r="6" spans="1:8">
      <c r="A6" s="244" t="s">
        <v>497</v>
      </c>
      <c r="B6" s="245" t="s">
        <v>1471</v>
      </c>
      <c r="C6" s="245" t="s">
        <v>1472</v>
      </c>
      <c r="D6" s="245"/>
      <c r="E6" s="246">
        <v>-3000</v>
      </c>
      <c r="F6" s="247"/>
      <c r="G6" s="244"/>
      <c r="H6" s="248"/>
    </row>
    <row r="7" spans="1:8">
      <c r="A7" s="244" t="s">
        <v>497</v>
      </c>
      <c r="B7" s="245" t="s">
        <v>92</v>
      </c>
      <c r="C7" s="245"/>
      <c r="D7" s="245"/>
      <c r="E7" s="246">
        <v>-5000</v>
      </c>
      <c r="F7" s="247"/>
      <c r="G7" s="244"/>
      <c r="H7" s="248" t="s">
        <v>462</v>
      </c>
    </row>
    <row r="8" spans="1:8">
      <c r="H8" s="233"/>
    </row>
    <row r="9" spans="1:8">
      <c r="A9" s="239" t="s">
        <v>83</v>
      </c>
      <c r="B9" s="240"/>
      <c r="C9" s="239"/>
      <c r="D9" s="239"/>
      <c r="E9" s="241">
        <f>SUM(E10:E10)</f>
        <v>-10000</v>
      </c>
      <c r="F9" s="242"/>
      <c r="G9" s="240"/>
      <c r="H9" s="243"/>
    </row>
    <row r="10" spans="1:8" ht="37.5">
      <c r="A10" s="311" t="s">
        <v>497</v>
      </c>
      <c r="B10" s="245" t="s">
        <v>535</v>
      </c>
      <c r="C10" s="245" t="s">
        <v>536</v>
      </c>
      <c r="D10" s="245"/>
      <c r="E10" s="246">
        <v>-10000</v>
      </c>
      <c r="F10" s="247"/>
      <c r="G10" s="244"/>
      <c r="H10" s="248" t="s">
        <v>551</v>
      </c>
    </row>
    <row r="11" spans="1:8">
      <c r="H11" s="233"/>
    </row>
    <row r="12" spans="1:8">
      <c r="A12" s="239" t="s">
        <v>61</v>
      </c>
      <c r="B12" s="240"/>
      <c r="C12" s="239"/>
      <c r="D12" s="239"/>
      <c r="E12" s="241">
        <f>SUM(E13:E43)</f>
        <v>-148000</v>
      </c>
      <c r="F12" s="242"/>
      <c r="G12" s="240"/>
      <c r="H12" s="243"/>
    </row>
    <row r="13" spans="1:8" ht="37.5">
      <c r="A13" s="249" t="s">
        <v>496</v>
      </c>
      <c r="B13" s="248" t="s">
        <v>466</v>
      </c>
      <c r="C13" s="248" t="s">
        <v>553</v>
      </c>
      <c r="D13" s="248"/>
      <c r="E13" s="250">
        <v>-10000</v>
      </c>
      <c r="F13" s="251"/>
      <c r="G13" s="249"/>
      <c r="H13" s="248" t="s">
        <v>1463</v>
      </c>
    </row>
    <row r="14" spans="1:8" ht="75">
      <c r="A14" s="249"/>
      <c r="B14" s="248" t="s">
        <v>483</v>
      </c>
      <c r="C14" s="248" t="s">
        <v>495</v>
      </c>
      <c r="D14" s="248"/>
      <c r="E14" s="250">
        <v>-25000</v>
      </c>
      <c r="F14" s="251"/>
      <c r="G14" s="249"/>
      <c r="H14" s="248"/>
    </row>
    <row r="15" spans="1:8" ht="93.75">
      <c r="A15" s="249"/>
      <c r="B15" s="248" t="s">
        <v>494</v>
      </c>
      <c r="C15" s="248" t="s">
        <v>493</v>
      </c>
      <c r="D15" s="248"/>
      <c r="E15" s="250"/>
      <c r="F15" s="251" t="s">
        <v>479</v>
      </c>
      <c r="G15" s="249">
        <v>-25000</v>
      </c>
      <c r="H15" s="248" t="s">
        <v>1465</v>
      </c>
    </row>
    <row r="16" spans="1:8" ht="37.5">
      <c r="A16" s="249"/>
      <c r="B16" s="248" t="s">
        <v>492</v>
      </c>
      <c r="C16" s="248" t="s">
        <v>491</v>
      </c>
      <c r="D16" s="248"/>
      <c r="E16" s="250"/>
      <c r="F16" s="251" t="s">
        <v>479</v>
      </c>
      <c r="G16" s="249"/>
      <c r="H16" s="248" t="s">
        <v>1466</v>
      </c>
    </row>
    <row r="17" spans="1:8" ht="37.5">
      <c r="A17" s="249"/>
      <c r="B17" s="248" t="s">
        <v>490</v>
      </c>
      <c r="C17" s="248" t="s">
        <v>489</v>
      </c>
      <c r="D17" s="248"/>
      <c r="E17" s="250">
        <v>0</v>
      </c>
      <c r="F17" s="251"/>
      <c r="G17" s="249"/>
      <c r="H17" s="248"/>
    </row>
    <row r="18" spans="1:8">
      <c r="A18" s="305"/>
      <c r="B18" s="306"/>
      <c r="C18" s="306"/>
      <c r="D18" s="306"/>
      <c r="E18" s="307"/>
      <c r="F18" s="308"/>
      <c r="G18" s="305"/>
      <c r="H18" s="306"/>
    </row>
    <row r="19" spans="1:8" ht="37.5">
      <c r="A19" s="252" t="s">
        <v>488</v>
      </c>
      <c r="B19" s="253" t="s">
        <v>466</v>
      </c>
      <c r="C19" s="253" t="s">
        <v>487</v>
      </c>
      <c r="D19" s="253"/>
      <c r="E19" s="254">
        <v>-3000</v>
      </c>
      <c r="F19" s="255"/>
      <c r="G19" s="252"/>
      <c r="H19" s="253"/>
    </row>
    <row r="20" spans="1:8" ht="56.25">
      <c r="A20" s="252"/>
      <c r="B20" s="253" t="s">
        <v>483</v>
      </c>
      <c r="C20" s="253" t="s">
        <v>486</v>
      </c>
      <c r="D20" s="253"/>
      <c r="E20" s="254">
        <v>-6000</v>
      </c>
      <c r="F20" s="255"/>
      <c r="G20" s="252"/>
      <c r="H20" s="253"/>
    </row>
    <row r="21" spans="1:8" ht="37.5">
      <c r="A21" s="252"/>
      <c r="B21" s="253" t="s">
        <v>1473</v>
      </c>
      <c r="C21" s="253" t="s">
        <v>1474</v>
      </c>
      <c r="D21" s="253"/>
      <c r="E21" s="254">
        <v>-5000</v>
      </c>
      <c r="F21" s="255"/>
      <c r="G21" s="252"/>
      <c r="H21" s="253"/>
    </row>
    <row r="22" spans="1:8" ht="56.25">
      <c r="A22" s="252"/>
      <c r="B22" s="253" t="s">
        <v>481</v>
      </c>
      <c r="C22" s="253" t="s">
        <v>480</v>
      </c>
      <c r="D22" s="253"/>
      <c r="E22" s="254"/>
      <c r="F22" s="255" t="s">
        <v>479</v>
      </c>
      <c r="G22" s="252">
        <v>-15000</v>
      </c>
      <c r="H22" s="253"/>
    </row>
    <row r="23" spans="1:8" ht="37.5">
      <c r="A23" s="252"/>
      <c r="B23" s="253" t="s">
        <v>1477</v>
      </c>
      <c r="C23" s="253"/>
      <c r="D23" s="253"/>
      <c r="E23" s="254">
        <v>-3500</v>
      </c>
      <c r="F23" s="255"/>
      <c r="G23" s="252"/>
      <c r="H23" s="253"/>
    </row>
    <row r="24" spans="1:8">
      <c r="A24" s="252"/>
      <c r="B24" s="253" t="s">
        <v>478</v>
      </c>
      <c r="C24" s="253" t="s">
        <v>477</v>
      </c>
      <c r="D24" s="253"/>
      <c r="E24" s="254">
        <v>-10000</v>
      </c>
      <c r="F24" s="255" t="s">
        <v>479</v>
      </c>
      <c r="G24" s="252"/>
      <c r="H24" s="253" t="s">
        <v>1464</v>
      </c>
    </row>
    <row r="25" spans="1:8">
      <c r="A25" s="305"/>
      <c r="B25" s="306"/>
      <c r="C25" s="306"/>
      <c r="D25" s="306"/>
      <c r="E25" s="307"/>
      <c r="F25" s="308"/>
      <c r="G25" s="305"/>
      <c r="H25" s="306"/>
    </row>
    <row r="26" spans="1:8" ht="56.25">
      <c r="A26" s="256" t="s">
        <v>485</v>
      </c>
      <c r="B26" s="257" t="s">
        <v>466</v>
      </c>
      <c r="C26" s="257" t="s">
        <v>484</v>
      </c>
      <c r="D26" s="257"/>
      <c r="E26" s="258">
        <v>-3000</v>
      </c>
      <c r="F26" s="259"/>
      <c r="G26" s="256"/>
      <c r="H26" s="257" t="s">
        <v>554</v>
      </c>
    </row>
    <row r="27" spans="1:8" ht="37.5">
      <c r="A27" s="256"/>
      <c r="B27" s="257" t="s">
        <v>483</v>
      </c>
      <c r="C27" s="257" t="s">
        <v>482</v>
      </c>
      <c r="D27" s="257"/>
      <c r="E27" s="258">
        <v>-6000</v>
      </c>
      <c r="F27" s="259"/>
      <c r="G27" s="256"/>
      <c r="H27" s="257"/>
    </row>
    <row r="28" spans="1:8">
      <c r="A28" s="256"/>
      <c r="B28" s="257" t="s">
        <v>1475</v>
      </c>
      <c r="C28" s="257" t="s">
        <v>1476</v>
      </c>
      <c r="D28" s="257"/>
      <c r="E28" s="258">
        <v>-5000</v>
      </c>
      <c r="F28" s="259"/>
      <c r="G28" s="256"/>
      <c r="H28" s="257"/>
    </row>
    <row r="29" spans="1:8" ht="37.5">
      <c r="A29" s="256"/>
      <c r="B29" s="257" t="s">
        <v>1477</v>
      </c>
      <c r="C29" s="257"/>
      <c r="D29" s="257"/>
      <c r="E29" s="258">
        <v>-3500</v>
      </c>
      <c r="F29" s="259"/>
      <c r="G29" s="256"/>
      <c r="H29" s="257"/>
    </row>
    <row r="30" spans="1:8" ht="56.25">
      <c r="A30" s="256"/>
      <c r="B30" s="257" t="s">
        <v>481</v>
      </c>
      <c r="C30" s="257" t="s">
        <v>480</v>
      </c>
      <c r="D30" s="257"/>
      <c r="E30" s="258"/>
      <c r="F30" s="259" t="s">
        <v>479</v>
      </c>
      <c r="G30" s="256">
        <v>-15000</v>
      </c>
      <c r="H30" s="257"/>
    </row>
    <row r="31" spans="1:8">
      <c r="A31" s="256"/>
      <c r="B31" s="257" t="s">
        <v>478</v>
      </c>
      <c r="C31" s="257" t="s">
        <v>477</v>
      </c>
      <c r="D31" s="257"/>
      <c r="E31" s="258">
        <v>-10000</v>
      </c>
      <c r="F31" s="259" t="s">
        <v>508</v>
      </c>
      <c r="G31" s="256"/>
      <c r="H31" s="257" t="s">
        <v>509</v>
      </c>
    </row>
    <row r="32" spans="1:8">
      <c r="A32" s="305"/>
      <c r="B32" s="306"/>
      <c r="C32" s="306"/>
      <c r="D32" s="306"/>
      <c r="E32" s="307"/>
      <c r="F32" s="308"/>
      <c r="G32" s="305"/>
      <c r="H32" s="306"/>
    </row>
    <row r="33" spans="1:8" ht="37.5">
      <c r="A33" s="260" t="s">
        <v>476</v>
      </c>
      <c r="B33" s="261" t="s">
        <v>471</v>
      </c>
      <c r="C33" s="261" t="s">
        <v>475</v>
      </c>
      <c r="D33" s="261"/>
      <c r="E33" s="262">
        <v>-1000</v>
      </c>
      <c r="F33" s="263"/>
      <c r="G33" s="260"/>
      <c r="H33" s="261"/>
    </row>
    <row r="34" spans="1:8" ht="37.5">
      <c r="A34" s="264" t="s">
        <v>538</v>
      </c>
      <c r="B34" s="261" t="s">
        <v>474</v>
      </c>
      <c r="C34" s="261" t="s">
        <v>473</v>
      </c>
      <c r="D34" s="261"/>
      <c r="E34" s="262">
        <v>-20000</v>
      </c>
      <c r="F34" s="263"/>
      <c r="G34" s="260"/>
      <c r="H34" s="261" t="s">
        <v>539</v>
      </c>
    </row>
    <row r="35" spans="1:8">
      <c r="A35" s="309"/>
      <c r="B35" s="306"/>
      <c r="C35" s="306"/>
      <c r="D35" s="306"/>
      <c r="E35" s="307"/>
      <c r="F35" s="308"/>
      <c r="G35" s="305"/>
      <c r="H35" s="306"/>
    </row>
    <row r="36" spans="1:8" ht="37.5">
      <c r="A36" s="265" t="s">
        <v>472</v>
      </c>
      <c r="B36" s="266" t="s">
        <v>471</v>
      </c>
      <c r="C36" s="266" t="s">
        <v>470</v>
      </c>
      <c r="D36" s="266"/>
      <c r="E36" s="267">
        <v>-5000</v>
      </c>
      <c r="F36" s="268"/>
      <c r="G36" s="265"/>
      <c r="H36" s="266" t="s">
        <v>1467</v>
      </c>
    </row>
    <row r="37" spans="1:8" ht="56.25">
      <c r="A37" s="265"/>
      <c r="B37" s="266" t="s">
        <v>469</v>
      </c>
      <c r="C37" s="266" t="s">
        <v>468</v>
      </c>
      <c r="D37" s="266"/>
      <c r="E37" s="267">
        <v>-5000</v>
      </c>
      <c r="F37" s="268"/>
      <c r="G37" s="265"/>
      <c r="H37" s="266" t="s">
        <v>549</v>
      </c>
    </row>
    <row r="38" spans="1:8" s="310" customFormat="1">
      <c r="A38" s="305"/>
      <c r="B38" s="306"/>
      <c r="C38" s="306"/>
      <c r="D38" s="306"/>
      <c r="E38" s="307"/>
      <c r="F38" s="308"/>
      <c r="G38" s="305"/>
      <c r="H38" s="306"/>
    </row>
    <row r="39" spans="1:8" ht="37.5">
      <c r="A39" s="269" t="s">
        <v>467</v>
      </c>
      <c r="B39" s="269" t="s">
        <v>466</v>
      </c>
      <c r="C39" s="270" t="s">
        <v>550</v>
      </c>
      <c r="D39" s="270"/>
      <c r="E39" s="271">
        <v>-2000</v>
      </c>
      <c r="F39" s="272"/>
      <c r="G39" s="269"/>
      <c r="H39" s="270"/>
    </row>
    <row r="40" spans="1:8">
      <c r="A40" s="305"/>
      <c r="B40" s="305"/>
      <c r="C40" s="306"/>
      <c r="D40" s="306"/>
      <c r="E40" s="307"/>
      <c r="F40" s="308"/>
      <c r="G40" s="305"/>
      <c r="H40" s="306"/>
    </row>
    <row r="41" spans="1:8">
      <c r="A41" s="273" t="s">
        <v>465</v>
      </c>
      <c r="B41" s="273" t="s">
        <v>464</v>
      </c>
      <c r="C41" s="274" t="s">
        <v>463</v>
      </c>
      <c r="D41" s="274"/>
      <c r="E41" s="275">
        <v>-10000</v>
      </c>
      <c r="F41" s="276"/>
      <c r="G41" s="273"/>
      <c r="H41" s="274" t="s">
        <v>507</v>
      </c>
    </row>
    <row r="42" spans="1:8">
      <c r="A42" s="305"/>
      <c r="B42" s="305"/>
      <c r="C42" s="306"/>
      <c r="D42" s="306"/>
      <c r="E42" s="307"/>
      <c r="F42" s="308"/>
      <c r="G42" s="305"/>
      <c r="H42" s="306"/>
    </row>
    <row r="43" spans="1:8" ht="37.5">
      <c r="A43" s="277" t="s">
        <v>55</v>
      </c>
      <c r="B43" s="277" t="s">
        <v>531</v>
      </c>
      <c r="C43" s="278" t="s">
        <v>532</v>
      </c>
      <c r="D43" s="278"/>
      <c r="E43" s="279">
        <v>-15000</v>
      </c>
      <c r="F43" s="280"/>
      <c r="G43" s="277"/>
      <c r="H43" s="278"/>
    </row>
    <row r="44" spans="1:8">
      <c r="A44" s="230"/>
      <c r="B44" s="230"/>
      <c r="C44" s="233"/>
      <c r="D44" s="233"/>
      <c r="F44" s="234"/>
      <c r="G44" s="230"/>
      <c r="H44" s="233"/>
    </row>
    <row r="45" spans="1:8" s="226" customFormat="1">
      <c r="A45" s="281" t="s">
        <v>519</v>
      </c>
      <c r="B45" s="281"/>
      <c r="C45" s="282"/>
      <c r="D45" s="282"/>
      <c r="E45" s="241">
        <f>SUM(E46)</f>
        <v>-3000</v>
      </c>
      <c r="F45" s="283"/>
      <c r="G45" s="281"/>
      <c r="H45" s="282"/>
    </row>
    <row r="46" spans="1:8" ht="37.5">
      <c r="A46" s="284" t="s">
        <v>520</v>
      </c>
      <c r="B46" s="285" t="s">
        <v>540</v>
      </c>
      <c r="C46" s="285"/>
      <c r="D46" s="285"/>
      <c r="E46" s="286">
        <v>-3000</v>
      </c>
      <c r="F46" s="287"/>
      <c r="G46" s="284"/>
      <c r="H46" s="285" t="s">
        <v>541</v>
      </c>
    </row>
    <row r="47" spans="1:8">
      <c r="B47" s="232"/>
      <c r="C47" s="232"/>
      <c r="D47" s="235"/>
      <c r="E47" s="236"/>
    </row>
    <row r="48" spans="1:8">
      <c r="A48" s="239" t="s">
        <v>84</v>
      </c>
      <c r="B48" s="240"/>
      <c r="C48" s="239"/>
      <c r="D48" s="239" t="s">
        <v>85</v>
      </c>
      <c r="E48" s="241">
        <f>SUM(E49:E51)</f>
        <v>-20000</v>
      </c>
      <c r="F48" s="242"/>
      <c r="G48" s="240"/>
      <c r="H48" s="243"/>
    </row>
    <row r="49" spans="1:8" ht="37.5">
      <c r="A49" s="288" t="s">
        <v>497</v>
      </c>
      <c r="B49" s="289" t="s">
        <v>543</v>
      </c>
      <c r="C49" s="289" t="s">
        <v>544</v>
      </c>
      <c r="D49" s="288"/>
      <c r="E49" s="275">
        <v>-2000</v>
      </c>
      <c r="F49" s="290"/>
      <c r="G49" s="288"/>
      <c r="H49" s="274"/>
    </row>
    <row r="50" spans="1:8" ht="56.25">
      <c r="A50" s="288" t="s">
        <v>497</v>
      </c>
      <c r="B50" s="289" t="s">
        <v>452</v>
      </c>
      <c r="C50" s="288"/>
      <c r="D50" s="288"/>
      <c r="E50" s="275">
        <v>-10000</v>
      </c>
      <c r="F50" s="290"/>
      <c r="G50" s="288"/>
      <c r="H50" s="274" t="s">
        <v>542</v>
      </c>
    </row>
    <row r="51" spans="1:8" ht="37.5">
      <c r="A51" s="288" t="s">
        <v>497</v>
      </c>
      <c r="B51" s="289" t="s">
        <v>545</v>
      </c>
      <c r="C51" s="289" t="s">
        <v>546</v>
      </c>
      <c r="D51" s="288"/>
      <c r="E51" s="275">
        <v>-8000</v>
      </c>
      <c r="F51" s="290"/>
      <c r="G51" s="288"/>
      <c r="H51" s="274"/>
    </row>
    <row r="52" spans="1:8">
      <c r="A52" s="237"/>
      <c r="H52" s="238"/>
    </row>
    <row r="53" spans="1:8">
      <c r="A53" s="239" t="s">
        <v>518</v>
      </c>
      <c r="B53" s="239"/>
      <c r="C53" s="239"/>
      <c r="D53" s="239"/>
      <c r="E53" s="241">
        <f>SUM(E54)</f>
        <v>-12000</v>
      </c>
      <c r="F53" s="291"/>
      <c r="G53" s="239"/>
      <c r="H53" s="282"/>
    </row>
    <row r="54" spans="1:8">
      <c r="A54" s="292" t="s">
        <v>498</v>
      </c>
      <c r="B54" s="293" t="s">
        <v>86</v>
      </c>
      <c r="C54" s="292" t="s">
        <v>547</v>
      </c>
      <c r="D54" s="292"/>
      <c r="E54" s="286">
        <v>-12000</v>
      </c>
      <c r="F54" s="294"/>
      <c r="G54" s="292"/>
      <c r="H54" s="285" t="s">
        <v>548</v>
      </c>
    </row>
    <row r="56" spans="1:8">
      <c r="A56" s="239" t="s">
        <v>88</v>
      </c>
      <c r="B56" s="240"/>
      <c r="C56" s="239"/>
      <c r="D56" s="239" t="s">
        <v>501</v>
      </c>
      <c r="E56" s="241">
        <f>SUM(E57)</f>
        <v>-7000</v>
      </c>
      <c r="F56" s="242"/>
      <c r="G56" s="240"/>
      <c r="H56" s="295"/>
    </row>
    <row r="57" spans="1:8" ht="37.5">
      <c r="A57" s="296" t="s">
        <v>30</v>
      </c>
      <c r="B57" s="296" t="s">
        <v>89</v>
      </c>
      <c r="C57" s="296"/>
      <c r="D57" s="296"/>
      <c r="E57" s="297">
        <v>-7000</v>
      </c>
      <c r="F57" s="298"/>
      <c r="G57" s="296"/>
      <c r="H57" s="299" t="s">
        <v>505</v>
      </c>
    </row>
    <row r="59" spans="1:8">
      <c r="A59" s="239" t="s">
        <v>36</v>
      </c>
      <c r="B59" s="240"/>
      <c r="C59" s="239"/>
      <c r="D59" s="239" t="s">
        <v>501</v>
      </c>
      <c r="E59" s="241">
        <f>SUM(E60:E60)</f>
        <v>-25000</v>
      </c>
      <c r="F59" s="242"/>
      <c r="G59" s="240"/>
      <c r="H59" s="295"/>
    </row>
    <row r="60" spans="1:8" ht="37.5">
      <c r="A60" s="300" t="s">
        <v>499</v>
      </c>
      <c r="B60" s="301" t="s">
        <v>500</v>
      </c>
      <c r="C60" s="300"/>
      <c r="D60" s="300"/>
      <c r="E60" s="302">
        <v>-25000</v>
      </c>
      <c r="F60" s="303"/>
      <c r="G60" s="300"/>
      <c r="H60" s="304" t="s">
        <v>506</v>
      </c>
    </row>
    <row r="62" spans="1:8">
      <c r="C62" s="226" t="s">
        <v>87</v>
      </c>
      <c r="D62" s="226"/>
      <c r="E62" s="228">
        <f>SUM(E59,E56,E53,E48,E45,E12,E9,E4)</f>
        <v>-235000</v>
      </c>
    </row>
    <row r="63" spans="1:8">
      <c r="C63" s="227" t="s">
        <v>502</v>
      </c>
      <c r="E63" s="231">
        <f>SUM(G4:G60)</f>
        <v>-55000</v>
      </c>
    </row>
    <row r="64" spans="1:8" ht="37.5">
      <c r="C64" s="227" t="s">
        <v>511</v>
      </c>
      <c r="E64" s="231">
        <f>SUM(E62:E63)</f>
        <v>-290000</v>
      </c>
      <c r="H64" s="233" t="s">
        <v>512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68B3F-64B4-45BB-A94C-F3F3DF219002}">
  <sheetPr>
    <pageSetUpPr fitToPage="1"/>
  </sheetPr>
  <dimension ref="A1:V200"/>
  <sheetViews>
    <sheetView workbookViewId="0">
      <selection activeCell="S204" sqref="S204"/>
    </sheetView>
  </sheetViews>
  <sheetFormatPr defaultRowHeight="15.75"/>
  <cols>
    <col min="1" max="1" width="11.625" style="167" customWidth="1"/>
    <col min="2" max="2" width="11.625" style="167" hidden="1" customWidth="1"/>
    <col min="3" max="4" width="5.875" style="167" hidden="1" customWidth="1"/>
    <col min="5" max="5" width="46.625" style="167" customWidth="1"/>
    <col min="6" max="6" width="14.625" style="167" hidden="1" customWidth="1"/>
    <col min="7" max="7" width="2.875" style="167" hidden="1" customWidth="1"/>
    <col min="8" max="8" width="8.75" style="167" hidden="1" customWidth="1"/>
    <col min="9" max="9" width="13.125" style="167" hidden="1" customWidth="1"/>
    <col min="10" max="10" width="5.25" style="167" hidden="1" customWidth="1"/>
    <col min="11" max="11" width="12.375" style="167" customWidth="1"/>
    <col min="12" max="12" width="27.875" style="167" customWidth="1"/>
    <col min="13" max="14" width="9.5" style="167" customWidth="1"/>
    <col min="15" max="16" width="8.75" style="167" hidden="1" customWidth="1"/>
    <col min="17" max="18" width="13.125" style="167" hidden="1" customWidth="1"/>
    <col min="19" max="19" width="26.375" style="167" customWidth="1"/>
    <col min="20" max="20" width="19.875" customWidth="1"/>
    <col min="21" max="21" width="45.5" customWidth="1"/>
  </cols>
  <sheetData>
    <row r="1" spans="1:22" ht="30" customHeight="1">
      <c r="A1" s="169" t="s">
        <v>93</v>
      </c>
      <c r="B1" s="169" t="s">
        <v>556</v>
      </c>
      <c r="C1" s="322" t="s">
        <v>557</v>
      </c>
      <c r="D1" s="322"/>
      <c r="E1" s="169" t="s">
        <v>94</v>
      </c>
      <c r="F1" s="322" t="s">
        <v>558</v>
      </c>
      <c r="G1" s="322"/>
      <c r="H1" s="169" t="s">
        <v>559</v>
      </c>
      <c r="I1" s="169" t="s">
        <v>560</v>
      </c>
      <c r="J1" s="169" t="s">
        <v>561</v>
      </c>
      <c r="K1" s="169" t="s">
        <v>562</v>
      </c>
      <c r="L1" s="169" t="s">
        <v>563</v>
      </c>
      <c r="M1" s="170" t="s">
        <v>564</v>
      </c>
      <c r="N1" s="170" t="s">
        <v>565</v>
      </c>
      <c r="O1" s="169" t="s">
        <v>566</v>
      </c>
      <c r="P1" s="169" t="s">
        <v>567</v>
      </c>
      <c r="Q1" s="169" t="s">
        <v>568</v>
      </c>
      <c r="R1" s="169" t="s">
        <v>569</v>
      </c>
      <c r="S1" s="169" t="s">
        <v>96</v>
      </c>
      <c r="T1" s="169" t="s">
        <v>1328</v>
      </c>
      <c r="U1" s="169" t="s">
        <v>26</v>
      </c>
      <c r="V1" s="169" t="s">
        <v>1343</v>
      </c>
    </row>
    <row r="2" spans="1:22" ht="30" customHeight="1">
      <c r="A2" s="180">
        <v>45657</v>
      </c>
      <c r="B2" s="181"/>
      <c r="C2" s="181"/>
      <c r="D2" s="181"/>
      <c r="E2" s="181" t="s">
        <v>571</v>
      </c>
      <c r="F2" s="181"/>
      <c r="G2" s="181"/>
      <c r="H2" s="181"/>
      <c r="I2" s="181"/>
      <c r="J2" s="181"/>
      <c r="K2" s="181" t="s">
        <v>574</v>
      </c>
      <c r="L2" s="181" t="s">
        <v>1382</v>
      </c>
      <c r="M2" s="182">
        <v>4696.49</v>
      </c>
      <c r="N2" s="182"/>
      <c r="O2" s="181"/>
      <c r="P2" s="181"/>
      <c r="Q2" s="181"/>
      <c r="R2" s="181"/>
      <c r="S2" s="181" t="s">
        <v>1399</v>
      </c>
      <c r="T2" s="183" t="s">
        <v>38</v>
      </c>
      <c r="U2" s="183" t="s">
        <v>1383</v>
      </c>
      <c r="V2" s="183"/>
    </row>
    <row r="3" spans="1:22" ht="30" customHeight="1">
      <c r="A3" s="180">
        <v>45657</v>
      </c>
      <c r="B3" s="181"/>
      <c r="C3" s="181"/>
      <c r="D3" s="181"/>
      <c r="E3" s="181" t="s">
        <v>450</v>
      </c>
      <c r="F3" s="181"/>
      <c r="G3" s="181"/>
      <c r="H3" s="181"/>
      <c r="I3" s="181"/>
      <c r="J3" s="181"/>
      <c r="K3" s="181" t="s">
        <v>574</v>
      </c>
      <c r="L3" s="181" t="s">
        <v>1382</v>
      </c>
      <c r="M3" s="182">
        <v>5730</v>
      </c>
      <c r="N3" s="182"/>
      <c r="O3" s="181"/>
      <c r="P3" s="181"/>
      <c r="Q3" s="181"/>
      <c r="R3" s="181"/>
      <c r="S3" s="181" t="s">
        <v>1400</v>
      </c>
      <c r="T3" s="183" t="s">
        <v>1401</v>
      </c>
      <c r="U3" s="183"/>
      <c r="V3" s="183"/>
    </row>
    <row r="4" spans="1:22" ht="30" customHeight="1">
      <c r="A4" s="180">
        <v>45657</v>
      </c>
      <c r="B4" s="181"/>
      <c r="C4" s="181"/>
      <c r="D4" s="181"/>
      <c r="E4" s="181" t="s">
        <v>571</v>
      </c>
      <c r="F4" s="181"/>
      <c r="G4" s="181"/>
      <c r="H4" s="181"/>
      <c r="I4" s="181"/>
      <c r="J4" s="181"/>
      <c r="K4" s="181" t="s">
        <v>574</v>
      </c>
      <c r="L4" s="181" t="s">
        <v>1382</v>
      </c>
      <c r="M4" s="182">
        <v>18844.98</v>
      </c>
      <c r="N4" s="182"/>
      <c r="O4" s="181"/>
      <c r="P4" s="181"/>
      <c r="Q4" s="181"/>
      <c r="R4" s="181"/>
      <c r="S4" s="181"/>
      <c r="T4" s="183" t="s">
        <v>1341</v>
      </c>
      <c r="U4" s="183" t="s">
        <v>1384</v>
      </c>
      <c r="V4" s="183"/>
    </row>
    <row r="5" spans="1:22" ht="30" customHeight="1">
      <c r="A5" s="176">
        <v>45656</v>
      </c>
      <c r="B5" s="172"/>
      <c r="C5" s="172"/>
      <c r="D5" s="172"/>
      <c r="E5" s="172" t="s">
        <v>106</v>
      </c>
      <c r="F5" s="172"/>
      <c r="G5" s="172"/>
      <c r="H5" s="172"/>
      <c r="I5" s="172"/>
      <c r="J5" s="172"/>
      <c r="K5" s="172">
        <v>8101584804</v>
      </c>
      <c r="L5" s="172" t="s">
        <v>643</v>
      </c>
      <c r="M5" s="174"/>
      <c r="N5" s="174">
        <v>-1185</v>
      </c>
      <c r="O5" s="172"/>
      <c r="P5" s="172"/>
      <c r="Q5" s="172"/>
      <c r="R5" s="172"/>
      <c r="S5" s="172" t="s">
        <v>106</v>
      </c>
      <c r="T5" s="177" t="s">
        <v>55</v>
      </c>
      <c r="U5" s="177" t="s">
        <v>1342</v>
      </c>
      <c r="V5" s="168">
        <v>1</v>
      </c>
    </row>
    <row r="6" spans="1:22">
      <c r="A6" s="172" t="s">
        <v>570</v>
      </c>
      <c r="B6" s="172"/>
      <c r="C6" s="321" t="s">
        <v>570</v>
      </c>
      <c r="D6" s="321"/>
      <c r="E6" s="172" t="s">
        <v>571</v>
      </c>
      <c r="F6" s="321" t="s">
        <v>572</v>
      </c>
      <c r="G6" s="321"/>
      <c r="H6" s="172" t="s">
        <v>573</v>
      </c>
      <c r="I6" s="172"/>
      <c r="J6" s="172"/>
      <c r="K6" s="172" t="s">
        <v>574</v>
      </c>
      <c r="L6" s="172"/>
      <c r="M6" s="173">
        <v>18598</v>
      </c>
      <c r="N6" s="174"/>
      <c r="O6" s="172" t="s">
        <v>575</v>
      </c>
      <c r="P6" s="172" t="s">
        <v>576</v>
      </c>
      <c r="Q6" s="172"/>
      <c r="R6" s="172"/>
      <c r="S6" s="175" t="s">
        <v>571</v>
      </c>
      <c r="T6" s="171" t="s">
        <v>55</v>
      </c>
      <c r="U6" s="171" t="s">
        <v>1380</v>
      </c>
      <c r="V6" s="168"/>
    </row>
    <row r="7" spans="1:22">
      <c r="A7" s="172" t="s">
        <v>570</v>
      </c>
      <c r="B7" s="172"/>
      <c r="C7" s="321" t="s">
        <v>577</v>
      </c>
      <c r="D7" s="321"/>
      <c r="E7" s="172" t="s">
        <v>571</v>
      </c>
      <c r="F7" s="321" t="s">
        <v>572</v>
      </c>
      <c r="G7" s="321"/>
      <c r="H7" s="172" t="s">
        <v>573</v>
      </c>
      <c r="I7" s="172"/>
      <c r="J7" s="172"/>
      <c r="K7" s="172" t="s">
        <v>574</v>
      </c>
      <c r="L7" s="172"/>
      <c r="M7" s="173">
        <v>2488</v>
      </c>
      <c r="N7" s="174"/>
      <c r="O7" s="172" t="s">
        <v>575</v>
      </c>
      <c r="P7" s="172" t="s">
        <v>576</v>
      </c>
      <c r="Q7" s="172"/>
      <c r="R7" s="172"/>
      <c r="S7" s="175" t="s">
        <v>571</v>
      </c>
      <c r="T7" s="171" t="s">
        <v>32</v>
      </c>
      <c r="U7" s="171" t="s">
        <v>1381</v>
      </c>
      <c r="V7" s="168"/>
    </row>
    <row r="8" spans="1:22">
      <c r="A8" s="172" t="s">
        <v>578</v>
      </c>
      <c r="B8" s="172" t="s">
        <v>578</v>
      </c>
      <c r="C8" s="321" t="s">
        <v>578</v>
      </c>
      <c r="D8" s="321"/>
      <c r="E8" s="172" t="s">
        <v>579</v>
      </c>
      <c r="F8" s="321" t="s">
        <v>580</v>
      </c>
      <c r="G8" s="321"/>
      <c r="H8" s="172" t="s">
        <v>581</v>
      </c>
      <c r="I8" s="172" t="s">
        <v>582</v>
      </c>
      <c r="J8" s="172"/>
      <c r="K8" s="172" t="s">
        <v>574</v>
      </c>
      <c r="L8" s="172" t="s">
        <v>583</v>
      </c>
      <c r="M8" s="173">
        <v>3000</v>
      </c>
      <c r="N8" s="174"/>
      <c r="O8" s="172" t="s">
        <v>575</v>
      </c>
      <c r="P8" s="172" t="s">
        <v>584</v>
      </c>
      <c r="Q8" s="172" t="s">
        <v>585</v>
      </c>
      <c r="R8" s="172" t="s">
        <v>586</v>
      </c>
      <c r="S8" s="175" t="s">
        <v>579</v>
      </c>
      <c r="T8" s="171" t="s">
        <v>33</v>
      </c>
      <c r="U8" s="171" t="s">
        <v>1329</v>
      </c>
      <c r="V8" s="168"/>
    </row>
    <row r="9" spans="1:22">
      <c r="A9" s="172" t="s">
        <v>587</v>
      </c>
      <c r="B9" s="172" t="s">
        <v>587</v>
      </c>
      <c r="C9" s="321" t="s">
        <v>587</v>
      </c>
      <c r="D9" s="321"/>
      <c r="E9" s="172" t="s">
        <v>588</v>
      </c>
      <c r="F9" s="321" t="s">
        <v>572</v>
      </c>
      <c r="G9" s="321"/>
      <c r="H9" s="172" t="s">
        <v>589</v>
      </c>
      <c r="I9" s="172" t="s">
        <v>574</v>
      </c>
      <c r="J9" s="172" t="s">
        <v>590</v>
      </c>
      <c r="K9" s="172" t="s">
        <v>591</v>
      </c>
      <c r="L9" s="172" t="s">
        <v>592</v>
      </c>
      <c r="M9" s="173"/>
      <c r="N9" s="173">
        <v>-1700</v>
      </c>
      <c r="O9" s="172" t="s">
        <v>575</v>
      </c>
      <c r="P9" s="172" t="s">
        <v>584</v>
      </c>
      <c r="Q9" s="172" t="s">
        <v>593</v>
      </c>
      <c r="R9" s="172" t="s">
        <v>594</v>
      </c>
      <c r="S9" s="175" t="s">
        <v>588</v>
      </c>
      <c r="T9" s="171" t="s">
        <v>33</v>
      </c>
      <c r="U9" s="171" t="s">
        <v>1330</v>
      </c>
      <c r="V9" s="168">
        <v>5</v>
      </c>
    </row>
    <row r="10" spans="1:22">
      <c r="A10" s="172" t="s">
        <v>595</v>
      </c>
      <c r="B10" s="172" t="s">
        <v>595</v>
      </c>
      <c r="C10" s="321" t="s">
        <v>595</v>
      </c>
      <c r="D10" s="321"/>
      <c r="E10" s="172" t="s">
        <v>133</v>
      </c>
      <c r="F10" s="321" t="s">
        <v>572</v>
      </c>
      <c r="G10" s="321"/>
      <c r="H10" s="172" t="s">
        <v>589</v>
      </c>
      <c r="I10" s="172" t="s">
        <v>574</v>
      </c>
      <c r="J10" s="172" t="s">
        <v>590</v>
      </c>
      <c r="K10" s="172" t="s">
        <v>596</v>
      </c>
      <c r="L10" s="172" t="s">
        <v>597</v>
      </c>
      <c r="M10" s="173"/>
      <c r="N10" s="173">
        <v>-1527</v>
      </c>
      <c r="O10" s="172" t="s">
        <v>575</v>
      </c>
      <c r="P10" s="172" t="s">
        <v>584</v>
      </c>
      <c r="Q10" s="172" t="s">
        <v>598</v>
      </c>
      <c r="R10" s="172" t="s">
        <v>599</v>
      </c>
      <c r="S10" s="175" t="s">
        <v>133</v>
      </c>
      <c r="T10" s="171" t="s">
        <v>55</v>
      </c>
      <c r="U10" s="171" t="s">
        <v>1345</v>
      </c>
      <c r="V10" s="168">
        <v>3</v>
      </c>
    </row>
    <row r="11" spans="1:22">
      <c r="A11" s="172" t="s">
        <v>600</v>
      </c>
      <c r="B11" s="172" t="s">
        <v>600</v>
      </c>
      <c r="C11" s="321" t="s">
        <v>600</v>
      </c>
      <c r="D11" s="321"/>
      <c r="E11" s="172" t="s">
        <v>601</v>
      </c>
      <c r="F11" s="321" t="s">
        <v>572</v>
      </c>
      <c r="G11" s="321"/>
      <c r="H11" s="172" t="s">
        <v>589</v>
      </c>
      <c r="I11" s="172" t="s">
        <v>574</v>
      </c>
      <c r="J11" s="172" t="s">
        <v>590</v>
      </c>
      <c r="K11" s="172" t="s">
        <v>602</v>
      </c>
      <c r="L11" s="172" t="s">
        <v>603</v>
      </c>
      <c r="M11" s="173"/>
      <c r="N11" s="173">
        <v>-18979</v>
      </c>
      <c r="O11" s="172" t="s">
        <v>575</v>
      </c>
      <c r="P11" s="172" t="s">
        <v>584</v>
      </c>
      <c r="Q11" s="172" t="s">
        <v>604</v>
      </c>
      <c r="R11" s="172" t="s">
        <v>605</v>
      </c>
      <c r="S11" s="175" t="s">
        <v>601</v>
      </c>
      <c r="T11" s="171" t="s">
        <v>55</v>
      </c>
      <c r="U11" s="171" t="s">
        <v>1331</v>
      </c>
      <c r="V11" s="168">
        <v>2</v>
      </c>
    </row>
    <row r="12" spans="1:22">
      <c r="A12" s="172" t="s">
        <v>600</v>
      </c>
      <c r="B12" s="172" t="s">
        <v>600</v>
      </c>
      <c r="C12" s="321" t="s">
        <v>600</v>
      </c>
      <c r="D12" s="321"/>
      <c r="E12" s="172" t="s">
        <v>601</v>
      </c>
      <c r="F12" s="321" t="s">
        <v>572</v>
      </c>
      <c r="G12" s="321"/>
      <c r="H12" s="172" t="s">
        <v>589</v>
      </c>
      <c r="I12" s="172" t="s">
        <v>574</v>
      </c>
      <c r="J12" s="172" t="s">
        <v>590</v>
      </c>
      <c r="K12" s="172" t="s">
        <v>602</v>
      </c>
      <c r="L12" s="172" t="s">
        <v>603</v>
      </c>
      <c r="M12" s="173"/>
      <c r="N12" s="173">
        <v>-5439</v>
      </c>
      <c r="O12" s="172" t="s">
        <v>575</v>
      </c>
      <c r="P12" s="172" t="s">
        <v>584</v>
      </c>
      <c r="Q12" s="172" t="s">
        <v>606</v>
      </c>
      <c r="R12" s="172" t="s">
        <v>605</v>
      </c>
      <c r="S12" s="175" t="s">
        <v>601</v>
      </c>
      <c r="T12" s="171" t="s">
        <v>55</v>
      </c>
      <c r="U12" s="171" t="s">
        <v>1331</v>
      </c>
      <c r="V12" s="168">
        <v>2</v>
      </c>
    </row>
    <row r="13" spans="1:22">
      <c r="A13" s="172" t="s">
        <v>600</v>
      </c>
      <c r="B13" s="172" t="s">
        <v>600</v>
      </c>
      <c r="C13" s="321" t="s">
        <v>600</v>
      </c>
      <c r="D13" s="321"/>
      <c r="E13" s="172" t="s">
        <v>601</v>
      </c>
      <c r="F13" s="321" t="s">
        <v>572</v>
      </c>
      <c r="G13" s="321"/>
      <c r="H13" s="172" t="s">
        <v>589</v>
      </c>
      <c r="I13" s="172" t="s">
        <v>574</v>
      </c>
      <c r="J13" s="172" t="s">
        <v>590</v>
      </c>
      <c r="K13" s="172" t="s">
        <v>602</v>
      </c>
      <c r="L13" s="172" t="s">
        <v>603</v>
      </c>
      <c r="M13" s="173"/>
      <c r="N13" s="173">
        <v>-10340</v>
      </c>
      <c r="O13" s="172" t="s">
        <v>575</v>
      </c>
      <c r="P13" s="172" t="s">
        <v>584</v>
      </c>
      <c r="Q13" s="172" t="s">
        <v>607</v>
      </c>
      <c r="R13" s="172" t="s">
        <v>605</v>
      </c>
      <c r="S13" s="175" t="s">
        <v>601</v>
      </c>
      <c r="T13" s="171" t="s">
        <v>55</v>
      </c>
      <c r="U13" s="171" t="s">
        <v>1331</v>
      </c>
      <c r="V13" s="168">
        <v>2</v>
      </c>
    </row>
    <row r="14" spans="1:22">
      <c r="A14" s="172" t="s">
        <v>600</v>
      </c>
      <c r="B14" s="172" t="s">
        <v>600</v>
      </c>
      <c r="C14" s="321" t="s">
        <v>600</v>
      </c>
      <c r="D14" s="321"/>
      <c r="E14" s="172" t="s">
        <v>601</v>
      </c>
      <c r="F14" s="321" t="s">
        <v>572</v>
      </c>
      <c r="G14" s="321"/>
      <c r="H14" s="172" t="s">
        <v>589</v>
      </c>
      <c r="I14" s="172" t="s">
        <v>574</v>
      </c>
      <c r="J14" s="172" t="s">
        <v>590</v>
      </c>
      <c r="K14" s="172" t="s">
        <v>602</v>
      </c>
      <c r="L14" s="172" t="s">
        <v>603</v>
      </c>
      <c r="M14" s="173"/>
      <c r="N14" s="173">
        <v>-5460</v>
      </c>
      <c r="O14" s="172" t="s">
        <v>575</v>
      </c>
      <c r="P14" s="172" t="s">
        <v>584</v>
      </c>
      <c r="Q14" s="172" t="s">
        <v>608</v>
      </c>
      <c r="R14" s="172" t="s">
        <v>605</v>
      </c>
      <c r="S14" s="175" t="s">
        <v>601</v>
      </c>
      <c r="T14" s="171" t="s">
        <v>55</v>
      </c>
      <c r="U14" s="171" t="s">
        <v>1331</v>
      </c>
      <c r="V14" s="168">
        <v>2</v>
      </c>
    </row>
    <row r="15" spans="1:22">
      <c r="A15" s="172" t="s">
        <v>609</v>
      </c>
      <c r="B15" s="172" t="s">
        <v>609</v>
      </c>
      <c r="C15" s="321" t="s">
        <v>609</v>
      </c>
      <c r="D15" s="321"/>
      <c r="E15" s="172" t="s">
        <v>102</v>
      </c>
      <c r="F15" s="321" t="s">
        <v>610</v>
      </c>
      <c r="G15" s="321"/>
      <c r="H15" s="172" t="s">
        <v>611</v>
      </c>
      <c r="I15" s="172" t="s">
        <v>574</v>
      </c>
      <c r="J15" s="172" t="s">
        <v>583</v>
      </c>
      <c r="K15" s="172" t="s">
        <v>612</v>
      </c>
      <c r="L15" s="172"/>
      <c r="M15" s="173"/>
      <c r="N15" s="173">
        <v>-31</v>
      </c>
      <c r="O15" s="172" t="s">
        <v>575</v>
      </c>
      <c r="P15" s="172" t="s">
        <v>584</v>
      </c>
      <c r="Q15" s="172" t="s">
        <v>613</v>
      </c>
      <c r="R15" s="172" t="s">
        <v>614</v>
      </c>
      <c r="S15" s="175" t="s">
        <v>102</v>
      </c>
      <c r="T15" s="171" t="s">
        <v>55</v>
      </c>
      <c r="U15" s="171"/>
      <c r="V15" s="168"/>
    </row>
    <row r="16" spans="1:22">
      <c r="A16" s="172" t="s">
        <v>615</v>
      </c>
      <c r="B16" s="172" t="s">
        <v>615</v>
      </c>
      <c r="C16" s="321" t="s">
        <v>615</v>
      </c>
      <c r="D16" s="321"/>
      <c r="E16" s="172" t="s">
        <v>616</v>
      </c>
      <c r="F16" s="321" t="s">
        <v>572</v>
      </c>
      <c r="G16" s="321"/>
      <c r="H16" s="172" t="s">
        <v>573</v>
      </c>
      <c r="I16" s="172" t="s">
        <v>617</v>
      </c>
      <c r="J16" s="172" t="s">
        <v>618</v>
      </c>
      <c r="K16" s="172" t="s">
        <v>574</v>
      </c>
      <c r="L16" s="172" t="s">
        <v>583</v>
      </c>
      <c r="M16" s="173">
        <v>2250</v>
      </c>
      <c r="N16" s="173"/>
      <c r="O16" s="172" t="s">
        <v>575</v>
      </c>
      <c r="P16" s="172" t="s">
        <v>584</v>
      </c>
      <c r="Q16" s="172"/>
      <c r="R16" s="172" t="s">
        <v>619</v>
      </c>
      <c r="S16" s="175" t="s">
        <v>616</v>
      </c>
      <c r="T16" s="171" t="s">
        <v>30</v>
      </c>
      <c r="U16" s="171"/>
      <c r="V16" s="168"/>
    </row>
    <row r="17" spans="1:22">
      <c r="A17" s="172" t="s">
        <v>620</v>
      </c>
      <c r="B17" s="172" t="s">
        <v>620</v>
      </c>
      <c r="C17" s="321" t="s">
        <v>620</v>
      </c>
      <c r="D17" s="321"/>
      <c r="E17" s="172" t="s">
        <v>621</v>
      </c>
      <c r="F17" s="321" t="s">
        <v>572</v>
      </c>
      <c r="G17" s="321"/>
      <c r="H17" s="172" t="s">
        <v>589</v>
      </c>
      <c r="I17" s="172" t="s">
        <v>574</v>
      </c>
      <c r="J17" s="172" t="s">
        <v>590</v>
      </c>
      <c r="K17" s="172" t="s">
        <v>622</v>
      </c>
      <c r="L17" s="172" t="s">
        <v>623</v>
      </c>
      <c r="M17" s="173"/>
      <c r="N17" s="173">
        <v>-2196</v>
      </c>
      <c r="O17" s="172" t="s">
        <v>575</v>
      </c>
      <c r="P17" s="172" t="s">
        <v>584</v>
      </c>
      <c r="Q17" s="172" t="s">
        <v>624</v>
      </c>
      <c r="R17" s="172" t="s">
        <v>599</v>
      </c>
      <c r="S17" s="175" t="s">
        <v>621</v>
      </c>
      <c r="T17" s="171" t="s">
        <v>55</v>
      </c>
      <c r="U17" s="171" t="s">
        <v>1344</v>
      </c>
      <c r="V17" s="168">
        <v>2</v>
      </c>
    </row>
    <row r="18" spans="1:22" ht="25.5">
      <c r="A18" s="172" t="s">
        <v>620</v>
      </c>
      <c r="B18" s="172" t="s">
        <v>620</v>
      </c>
      <c r="C18" s="321" t="s">
        <v>620</v>
      </c>
      <c r="D18" s="321"/>
      <c r="E18" s="172" t="s">
        <v>100</v>
      </c>
      <c r="F18" s="321" t="s">
        <v>572</v>
      </c>
      <c r="G18" s="321"/>
      <c r="H18" s="172" t="s">
        <v>589</v>
      </c>
      <c r="I18" s="172" t="s">
        <v>574</v>
      </c>
      <c r="J18" s="172" t="s">
        <v>590</v>
      </c>
      <c r="K18" s="172" t="s">
        <v>625</v>
      </c>
      <c r="L18" s="172" t="s">
        <v>626</v>
      </c>
      <c r="M18" s="173"/>
      <c r="N18" s="173">
        <v>-1200</v>
      </c>
      <c r="O18" s="172" t="s">
        <v>575</v>
      </c>
      <c r="P18" s="172" t="s">
        <v>584</v>
      </c>
      <c r="Q18" s="172" t="s">
        <v>627</v>
      </c>
      <c r="R18" s="172" t="s">
        <v>599</v>
      </c>
      <c r="S18" s="175" t="s">
        <v>628</v>
      </c>
      <c r="T18" s="171" t="s">
        <v>55</v>
      </c>
      <c r="U18" s="171" t="s">
        <v>1332</v>
      </c>
      <c r="V18" s="168">
        <v>4</v>
      </c>
    </row>
    <row r="19" spans="1:22" ht="25.5">
      <c r="A19" s="172" t="s">
        <v>629</v>
      </c>
      <c r="B19" s="172" t="s">
        <v>629</v>
      </c>
      <c r="C19" s="321" t="s">
        <v>629</v>
      </c>
      <c r="D19" s="321"/>
      <c r="E19" s="172" t="s">
        <v>142</v>
      </c>
      <c r="F19" s="321" t="s">
        <v>610</v>
      </c>
      <c r="G19" s="321"/>
      <c r="H19" s="172" t="s">
        <v>611</v>
      </c>
      <c r="I19" s="172" t="s">
        <v>574</v>
      </c>
      <c r="J19" s="172" t="s">
        <v>583</v>
      </c>
      <c r="K19" s="172"/>
      <c r="L19" s="172"/>
      <c r="M19" s="173"/>
      <c r="N19" s="173">
        <v>-4</v>
      </c>
      <c r="O19" s="172" t="s">
        <v>575</v>
      </c>
      <c r="P19" s="172" t="s">
        <v>584</v>
      </c>
      <c r="Q19" s="172"/>
      <c r="R19" s="172" t="s">
        <v>630</v>
      </c>
      <c r="S19" s="175" t="s">
        <v>142</v>
      </c>
      <c r="T19" s="171" t="s">
        <v>55</v>
      </c>
      <c r="U19" s="171"/>
      <c r="V19" s="168"/>
    </row>
    <row r="20" spans="1:22" ht="25.5">
      <c r="A20" s="172" t="s">
        <v>631</v>
      </c>
      <c r="B20" s="172" t="s">
        <v>631</v>
      </c>
      <c r="C20" s="321" t="s">
        <v>631</v>
      </c>
      <c r="D20" s="321"/>
      <c r="E20" s="172" t="s">
        <v>632</v>
      </c>
      <c r="F20" s="321" t="s">
        <v>633</v>
      </c>
      <c r="G20" s="321"/>
      <c r="H20" s="172" t="s">
        <v>634</v>
      </c>
      <c r="I20" s="172" t="s">
        <v>574</v>
      </c>
      <c r="J20" s="172" t="s">
        <v>583</v>
      </c>
      <c r="K20" s="172"/>
      <c r="L20" s="172"/>
      <c r="M20" s="173"/>
      <c r="N20" s="173">
        <v>-605.49</v>
      </c>
      <c r="O20" s="172" t="s">
        <v>575</v>
      </c>
      <c r="P20" s="172" t="s">
        <v>584</v>
      </c>
      <c r="Q20" s="172" t="s">
        <v>635</v>
      </c>
      <c r="R20" s="172" t="s">
        <v>636</v>
      </c>
      <c r="S20" s="175" t="s">
        <v>632</v>
      </c>
      <c r="T20" s="171" t="s">
        <v>55</v>
      </c>
      <c r="U20" s="171" t="s">
        <v>1425</v>
      </c>
      <c r="V20" s="168">
        <v>47</v>
      </c>
    </row>
    <row r="21" spans="1:22">
      <c r="A21" s="172" t="s">
        <v>637</v>
      </c>
      <c r="B21" s="172" t="s">
        <v>637</v>
      </c>
      <c r="C21" s="321" t="s">
        <v>637</v>
      </c>
      <c r="D21" s="321"/>
      <c r="E21" s="172" t="s">
        <v>638</v>
      </c>
      <c r="F21" s="321" t="s">
        <v>572</v>
      </c>
      <c r="G21" s="321"/>
      <c r="H21" s="172" t="s">
        <v>589</v>
      </c>
      <c r="I21" s="172" t="s">
        <v>574</v>
      </c>
      <c r="J21" s="172" t="s">
        <v>590</v>
      </c>
      <c r="K21" s="172" t="s">
        <v>639</v>
      </c>
      <c r="L21" s="172" t="s">
        <v>640</v>
      </c>
      <c r="M21" s="173"/>
      <c r="N21" s="173">
        <v>-3422.5</v>
      </c>
      <c r="O21" s="172" t="s">
        <v>575</v>
      </c>
      <c r="P21" s="172" t="s">
        <v>584</v>
      </c>
      <c r="Q21" s="172" t="s">
        <v>641</v>
      </c>
      <c r="R21" s="172" t="s">
        <v>605</v>
      </c>
      <c r="S21" s="175" t="s">
        <v>638</v>
      </c>
      <c r="T21" s="171" t="s">
        <v>61</v>
      </c>
      <c r="U21" s="171" t="s">
        <v>1333</v>
      </c>
      <c r="V21" s="168">
        <v>7</v>
      </c>
    </row>
    <row r="22" spans="1:22">
      <c r="A22" s="172" t="s">
        <v>637</v>
      </c>
      <c r="B22" s="172" t="s">
        <v>637</v>
      </c>
      <c r="C22" s="321" t="s">
        <v>637</v>
      </c>
      <c r="D22" s="321"/>
      <c r="E22" s="172" t="s">
        <v>106</v>
      </c>
      <c r="F22" s="321" t="s">
        <v>572</v>
      </c>
      <c r="G22" s="321"/>
      <c r="H22" s="172" t="s">
        <v>589</v>
      </c>
      <c r="I22" s="172" t="s">
        <v>574</v>
      </c>
      <c r="J22" s="172" t="s">
        <v>590</v>
      </c>
      <c r="K22" s="172" t="s">
        <v>642</v>
      </c>
      <c r="L22" s="172" t="s">
        <v>643</v>
      </c>
      <c r="M22" s="173"/>
      <c r="N22" s="173">
        <v>-435</v>
      </c>
      <c r="O22" s="172" t="s">
        <v>575</v>
      </c>
      <c r="P22" s="172" t="s">
        <v>584</v>
      </c>
      <c r="Q22" s="172" t="s">
        <v>644</v>
      </c>
      <c r="R22" s="172" t="s">
        <v>605</v>
      </c>
      <c r="S22" s="175" t="s">
        <v>106</v>
      </c>
      <c r="T22" s="171" t="s">
        <v>55</v>
      </c>
      <c r="U22" s="171" t="s">
        <v>1347</v>
      </c>
      <c r="V22" s="168">
        <v>8</v>
      </c>
    </row>
    <row r="23" spans="1:22" ht="25.5">
      <c r="A23" s="172" t="s">
        <v>637</v>
      </c>
      <c r="B23" s="172" t="s">
        <v>637</v>
      </c>
      <c r="C23" s="321" t="s">
        <v>637</v>
      </c>
      <c r="D23" s="321"/>
      <c r="E23" s="172" t="s">
        <v>108</v>
      </c>
      <c r="F23" s="321" t="s">
        <v>572</v>
      </c>
      <c r="G23" s="321"/>
      <c r="H23" s="172" t="s">
        <v>589</v>
      </c>
      <c r="I23" s="172" t="s">
        <v>574</v>
      </c>
      <c r="J23" s="172" t="s">
        <v>590</v>
      </c>
      <c r="K23" s="172" t="s">
        <v>582</v>
      </c>
      <c r="L23" s="172" t="s">
        <v>645</v>
      </c>
      <c r="M23" s="173"/>
      <c r="N23" s="173">
        <v>-747</v>
      </c>
      <c r="O23" s="172" t="s">
        <v>575</v>
      </c>
      <c r="P23" s="172" t="s">
        <v>584</v>
      </c>
      <c r="Q23" s="172" t="s">
        <v>646</v>
      </c>
      <c r="R23" s="172" t="s">
        <v>605</v>
      </c>
      <c r="S23" s="175" t="s">
        <v>647</v>
      </c>
      <c r="T23" s="171" t="s">
        <v>55</v>
      </c>
      <c r="U23" s="171" t="s">
        <v>1346</v>
      </c>
      <c r="V23" s="168">
        <v>6</v>
      </c>
    </row>
    <row r="24" spans="1:22" ht="25.5">
      <c r="A24" s="172" t="s">
        <v>648</v>
      </c>
      <c r="B24" s="172" t="s">
        <v>648</v>
      </c>
      <c r="C24" s="321" t="s">
        <v>648</v>
      </c>
      <c r="D24" s="321"/>
      <c r="E24" s="172" t="s">
        <v>108</v>
      </c>
      <c r="F24" s="321" t="s">
        <v>572</v>
      </c>
      <c r="G24" s="321"/>
      <c r="H24" s="172" t="s">
        <v>589</v>
      </c>
      <c r="I24" s="172" t="s">
        <v>574</v>
      </c>
      <c r="J24" s="172" t="s">
        <v>590</v>
      </c>
      <c r="K24" s="172" t="s">
        <v>582</v>
      </c>
      <c r="L24" s="172" t="s">
        <v>645</v>
      </c>
      <c r="M24" s="173"/>
      <c r="N24" s="173">
        <v>-897</v>
      </c>
      <c r="O24" s="172" t="s">
        <v>575</v>
      </c>
      <c r="P24" s="172" t="s">
        <v>584</v>
      </c>
      <c r="Q24" s="172" t="s">
        <v>649</v>
      </c>
      <c r="R24" s="172" t="s">
        <v>650</v>
      </c>
      <c r="S24" s="175" t="s">
        <v>647</v>
      </c>
      <c r="T24" s="171" t="s">
        <v>27</v>
      </c>
      <c r="U24" s="186" t="s">
        <v>1457</v>
      </c>
      <c r="V24" s="168"/>
    </row>
    <row r="25" spans="1:22" ht="25.5">
      <c r="A25" s="172" t="s">
        <v>648</v>
      </c>
      <c r="B25" s="172" t="s">
        <v>648</v>
      </c>
      <c r="C25" s="321" t="s">
        <v>648</v>
      </c>
      <c r="D25" s="321"/>
      <c r="E25" s="172" t="s">
        <v>108</v>
      </c>
      <c r="F25" s="321" t="s">
        <v>572</v>
      </c>
      <c r="G25" s="321"/>
      <c r="H25" s="172" t="s">
        <v>589</v>
      </c>
      <c r="I25" s="172" t="s">
        <v>574</v>
      </c>
      <c r="J25" s="172" t="s">
        <v>590</v>
      </c>
      <c r="K25" s="172" t="s">
        <v>582</v>
      </c>
      <c r="L25" s="172" t="s">
        <v>645</v>
      </c>
      <c r="M25" s="173"/>
      <c r="N25" s="173">
        <v>-227.1</v>
      </c>
      <c r="O25" s="172" t="s">
        <v>575</v>
      </c>
      <c r="P25" s="172" t="s">
        <v>584</v>
      </c>
      <c r="Q25" s="172" t="s">
        <v>651</v>
      </c>
      <c r="R25" s="172" t="s">
        <v>650</v>
      </c>
      <c r="S25" s="175" t="s">
        <v>647</v>
      </c>
      <c r="T25" s="171" t="s">
        <v>34</v>
      </c>
      <c r="U25" s="171" t="s">
        <v>1349</v>
      </c>
      <c r="V25" s="168">
        <v>11</v>
      </c>
    </row>
    <row r="26" spans="1:22">
      <c r="A26" s="172" t="s">
        <v>652</v>
      </c>
      <c r="B26" s="172" t="s">
        <v>652</v>
      </c>
      <c r="C26" s="321" t="s">
        <v>652</v>
      </c>
      <c r="D26" s="321"/>
      <c r="E26" s="172" t="s">
        <v>102</v>
      </c>
      <c r="F26" s="321" t="s">
        <v>610</v>
      </c>
      <c r="G26" s="321"/>
      <c r="H26" s="172" t="s">
        <v>611</v>
      </c>
      <c r="I26" s="172" t="s">
        <v>574</v>
      </c>
      <c r="J26" s="172" t="s">
        <v>583</v>
      </c>
      <c r="K26" s="172" t="s">
        <v>612</v>
      </c>
      <c r="L26" s="172"/>
      <c r="M26" s="173"/>
      <c r="N26" s="173">
        <v>-28</v>
      </c>
      <c r="O26" s="172" t="s">
        <v>575</v>
      </c>
      <c r="P26" s="172" t="s">
        <v>584</v>
      </c>
      <c r="Q26" s="172" t="s">
        <v>653</v>
      </c>
      <c r="R26" s="172" t="s">
        <v>654</v>
      </c>
      <c r="S26" s="175" t="s">
        <v>102</v>
      </c>
      <c r="T26" s="171" t="s">
        <v>55</v>
      </c>
      <c r="U26" s="171"/>
      <c r="V26" s="168"/>
    </row>
    <row r="27" spans="1:22" ht="25.5">
      <c r="A27" s="172" t="s">
        <v>652</v>
      </c>
      <c r="B27" s="172" t="s">
        <v>652</v>
      </c>
      <c r="C27" s="321" t="s">
        <v>652</v>
      </c>
      <c r="D27" s="321"/>
      <c r="E27" s="172" t="s">
        <v>655</v>
      </c>
      <c r="F27" s="321" t="s">
        <v>633</v>
      </c>
      <c r="G27" s="321"/>
      <c r="H27" s="172" t="s">
        <v>634</v>
      </c>
      <c r="I27" s="172" t="s">
        <v>574</v>
      </c>
      <c r="J27" s="172" t="s">
        <v>583</v>
      </c>
      <c r="K27" s="172"/>
      <c r="L27" s="172"/>
      <c r="M27" s="173"/>
      <c r="N27" s="173">
        <v>-448.4</v>
      </c>
      <c r="O27" s="172" t="s">
        <v>575</v>
      </c>
      <c r="P27" s="172" t="s">
        <v>584</v>
      </c>
      <c r="Q27" s="172" t="s">
        <v>656</v>
      </c>
      <c r="R27" s="172" t="s">
        <v>657</v>
      </c>
      <c r="S27" s="175" t="s">
        <v>655</v>
      </c>
      <c r="T27" s="171" t="s">
        <v>33</v>
      </c>
      <c r="U27" s="171" t="s">
        <v>1424</v>
      </c>
      <c r="V27" s="168">
        <v>46</v>
      </c>
    </row>
    <row r="28" spans="1:22" ht="25.5">
      <c r="A28" s="172" t="s">
        <v>658</v>
      </c>
      <c r="B28" s="172" t="s">
        <v>658</v>
      </c>
      <c r="C28" s="321" t="s">
        <v>658</v>
      </c>
      <c r="D28" s="321"/>
      <c r="E28" s="172" t="s">
        <v>659</v>
      </c>
      <c r="F28" s="321" t="s">
        <v>610</v>
      </c>
      <c r="G28" s="321"/>
      <c r="H28" s="172" t="s">
        <v>611</v>
      </c>
      <c r="I28" s="172" t="s">
        <v>574</v>
      </c>
      <c r="J28" s="172" t="s">
        <v>583</v>
      </c>
      <c r="K28" s="172"/>
      <c r="L28" s="172"/>
      <c r="M28" s="173"/>
      <c r="N28" s="173">
        <v>-2</v>
      </c>
      <c r="O28" s="172" t="s">
        <v>575</v>
      </c>
      <c r="P28" s="172" t="s">
        <v>584</v>
      </c>
      <c r="Q28" s="172"/>
      <c r="R28" s="172" t="s">
        <v>630</v>
      </c>
      <c r="S28" s="175" t="s">
        <v>659</v>
      </c>
      <c r="T28" s="171" t="s">
        <v>55</v>
      </c>
      <c r="U28" s="171"/>
      <c r="V28" s="168"/>
    </row>
    <row r="29" spans="1:22">
      <c r="A29" s="172" t="s">
        <v>660</v>
      </c>
      <c r="B29" s="172" t="s">
        <v>660</v>
      </c>
      <c r="C29" s="321" t="s">
        <v>660</v>
      </c>
      <c r="D29" s="321"/>
      <c r="E29" s="172" t="s">
        <v>661</v>
      </c>
      <c r="F29" s="321" t="s">
        <v>572</v>
      </c>
      <c r="G29" s="321"/>
      <c r="H29" s="172" t="s">
        <v>573</v>
      </c>
      <c r="I29" s="172" t="s">
        <v>662</v>
      </c>
      <c r="J29" s="172" t="s">
        <v>663</v>
      </c>
      <c r="K29" s="172" t="s">
        <v>574</v>
      </c>
      <c r="L29" s="172" t="s">
        <v>583</v>
      </c>
      <c r="M29" s="173">
        <v>589.5</v>
      </c>
      <c r="N29" s="173"/>
      <c r="O29" s="172" t="s">
        <v>575</v>
      </c>
      <c r="P29" s="172" t="s">
        <v>584</v>
      </c>
      <c r="Q29" s="172" t="s">
        <v>664</v>
      </c>
      <c r="R29" s="172" t="s">
        <v>665</v>
      </c>
      <c r="S29" s="175" t="s">
        <v>661</v>
      </c>
      <c r="T29" s="171" t="s">
        <v>55</v>
      </c>
      <c r="U29" s="171" t="s">
        <v>1393</v>
      </c>
      <c r="V29" s="168"/>
    </row>
    <row r="30" spans="1:22">
      <c r="A30" s="172" t="s">
        <v>666</v>
      </c>
      <c r="B30" s="172" t="s">
        <v>666</v>
      </c>
      <c r="C30" s="321" t="s">
        <v>666</v>
      </c>
      <c r="D30" s="321"/>
      <c r="E30" s="172" t="s">
        <v>102</v>
      </c>
      <c r="F30" s="321" t="s">
        <v>610</v>
      </c>
      <c r="G30" s="321"/>
      <c r="H30" s="172" t="s">
        <v>611</v>
      </c>
      <c r="I30" s="172" t="s">
        <v>574</v>
      </c>
      <c r="J30" s="172" t="s">
        <v>583</v>
      </c>
      <c r="K30" s="172" t="s">
        <v>612</v>
      </c>
      <c r="L30" s="172"/>
      <c r="M30" s="173"/>
      <c r="N30" s="173">
        <v>-31</v>
      </c>
      <c r="O30" s="172" t="s">
        <v>575</v>
      </c>
      <c r="P30" s="172" t="s">
        <v>584</v>
      </c>
      <c r="Q30" s="172" t="s">
        <v>667</v>
      </c>
      <c r="R30" s="172" t="s">
        <v>654</v>
      </c>
      <c r="S30" s="175" t="s">
        <v>102</v>
      </c>
      <c r="T30" s="171" t="s">
        <v>55</v>
      </c>
      <c r="U30" s="171"/>
      <c r="V30" s="168"/>
    </row>
    <row r="31" spans="1:22" ht="25.5">
      <c r="A31" s="172" t="s">
        <v>666</v>
      </c>
      <c r="B31" s="172" t="s">
        <v>666</v>
      </c>
      <c r="C31" s="321" t="s">
        <v>666</v>
      </c>
      <c r="D31" s="321"/>
      <c r="E31" s="172" t="s">
        <v>668</v>
      </c>
      <c r="F31" s="321" t="s">
        <v>633</v>
      </c>
      <c r="G31" s="321"/>
      <c r="H31" s="172" t="s">
        <v>634</v>
      </c>
      <c r="I31" s="172" t="s">
        <v>574</v>
      </c>
      <c r="J31" s="172" t="s">
        <v>583</v>
      </c>
      <c r="K31" s="172"/>
      <c r="L31" s="172"/>
      <c r="M31" s="173"/>
      <c r="N31" s="173">
        <v>-814.9</v>
      </c>
      <c r="O31" s="172" t="s">
        <v>575</v>
      </c>
      <c r="P31" s="172" t="s">
        <v>584</v>
      </c>
      <c r="Q31" s="172" t="s">
        <v>669</v>
      </c>
      <c r="R31" s="172" t="s">
        <v>670</v>
      </c>
      <c r="S31" s="175" t="s">
        <v>668</v>
      </c>
      <c r="T31" s="171" t="s">
        <v>33</v>
      </c>
      <c r="U31" s="171" t="s">
        <v>1424</v>
      </c>
      <c r="V31" s="168">
        <v>45</v>
      </c>
    </row>
    <row r="32" spans="1:22" ht="25.5">
      <c r="A32" s="172" t="s">
        <v>671</v>
      </c>
      <c r="B32" s="172" t="s">
        <v>671</v>
      </c>
      <c r="C32" s="321" t="s">
        <v>671</v>
      </c>
      <c r="D32" s="321"/>
      <c r="E32" s="172" t="s">
        <v>672</v>
      </c>
      <c r="F32" s="321" t="s">
        <v>572</v>
      </c>
      <c r="G32" s="321"/>
      <c r="H32" s="172" t="s">
        <v>589</v>
      </c>
      <c r="I32" s="172" t="s">
        <v>574</v>
      </c>
      <c r="J32" s="172" t="s">
        <v>590</v>
      </c>
      <c r="K32" s="172" t="s">
        <v>673</v>
      </c>
      <c r="L32" s="172" t="s">
        <v>674</v>
      </c>
      <c r="M32" s="173"/>
      <c r="N32" s="173">
        <v>-850</v>
      </c>
      <c r="O32" s="172" t="s">
        <v>575</v>
      </c>
      <c r="P32" s="172" t="s">
        <v>584</v>
      </c>
      <c r="Q32" s="172" t="s">
        <v>675</v>
      </c>
      <c r="R32" s="172" t="s">
        <v>676</v>
      </c>
      <c r="S32" s="175" t="s">
        <v>672</v>
      </c>
      <c r="T32" s="171" t="s">
        <v>33</v>
      </c>
      <c r="U32" s="171" t="s">
        <v>1334</v>
      </c>
      <c r="V32" s="168">
        <v>12</v>
      </c>
    </row>
    <row r="33" spans="1:22">
      <c r="A33" s="172" t="s">
        <v>677</v>
      </c>
      <c r="B33" s="172" t="s">
        <v>677</v>
      </c>
      <c r="C33" s="321" t="s">
        <v>677</v>
      </c>
      <c r="D33" s="321"/>
      <c r="E33" s="172" t="s">
        <v>678</v>
      </c>
      <c r="F33" s="321" t="s">
        <v>572</v>
      </c>
      <c r="G33" s="321"/>
      <c r="H33" s="172" t="s">
        <v>573</v>
      </c>
      <c r="I33" s="172" t="s">
        <v>662</v>
      </c>
      <c r="J33" s="172" t="s">
        <v>663</v>
      </c>
      <c r="K33" s="172" t="s">
        <v>574</v>
      </c>
      <c r="L33" s="172" t="s">
        <v>583</v>
      </c>
      <c r="M33" s="173">
        <v>157.19999999999999</v>
      </c>
      <c r="N33" s="173"/>
      <c r="O33" s="172" t="s">
        <v>575</v>
      </c>
      <c r="P33" s="172" t="s">
        <v>584</v>
      </c>
      <c r="Q33" s="172" t="s">
        <v>679</v>
      </c>
      <c r="R33" s="172" t="s">
        <v>680</v>
      </c>
      <c r="S33" s="175" t="s">
        <v>678</v>
      </c>
      <c r="T33" s="171" t="s">
        <v>55</v>
      </c>
      <c r="U33" s="171" t="s">
        <v>1394</v>
      </c>
      <c r="V33" s="168"/>
    </row>
    <row r="34" spans="1:22" ht="25.5">
      <c r="A34" s="172" t="s">
        <v>681</v>
      </c>
      <c r="B34" s="172" t="s">
        <v>681</v>
      </c>
      <c r="C34" s="321" t="s">
        <v>681</v>
      </c>
      <c r="D34" s="321"/>
      <c r="E34" s="172" t="s">
        <v>682</v>
      </c>
      <c r="F34" s="321" t="s">
        <v>633</v>
      </c>
      <c r="G34" s="321"/>
      <c r="H34" s="172" t="s">
        <v>633</v>
      </c>
      <c r="I34" s="172" t="s">
        <v>574</v>
      </c>
      <c r="J34" s="172" t="s">
        <v>583</v>
      </c>
      <c r="K34" s="172"/>
      <c r="L34" s="172"/>
      <c r="M34" s="173"/>
      <c r="N34" s="173">
        <v>-772.41</v>
      </c>
      <c r="O34" s="172" t="s">
        <v>575</v>
      </c>
      <c r="P34" s="172" t="s">
        <v>584</v>
      </c>
      <c r="Q34" s="172" t="s">
        <v>683</v>
      </c>
      <c r="R34" s="172" t="s">
        <v>684</v>
      </c>
      <c r="S34" s="175" t="s">
        <v>682</v>
      </c>
      <c r="T34" s="171" t="s">
        <v>55</v>
      </c>
      <c r="U34" s="171" t="s">
        <v>1426</v>
      </c>
      <c r="V34" s="168">
        <v>50</v>
      </c>
    </row>
    <row r="35" spans="1:22" ht="25.5">
      <c r="A35" s="172" t="s">
        <v>681</v>
      </c>
      <c r="B35" s="172" t="s">
        <v>681</v>
      </c>
      <c r="C35" s="321" t="s">
        <v>681</v>
      </c>
      <c r="D35" s="321"/>
      <c r="E35" s="172" t="s">
        <v>142</v>
      </c>
      <c r="F35" s="321" t="s">
        <v>610</v>
      </c>
      <c r="G35" s="321"/>
      <c r="H35" s="172" t="s">
        <v>611</v>
      </c>
      <c r="I35" s="172" t="s">
        <v>574</v>
      </c>
      <c r="J35" s="172" t="s">
        <v>583</v>
      </c>
      <c r="K35" s="172"/>
      <c r="L35" s="172"/>
      <c r="M35" s="173"/>
      <c r="N35" s="173">
        <v>-4</v>
      </c>
      <c r="O35" s="172" t="s">
        <v>575</v>
      </c>
      <c r="P35" s="172" t="s">
        <v>584</v>
      </c>
      <c r="Q35" s="172"/>
      <c r="R35" s="172" t="s">
        <v>630</v>
      </c>
      <c r="S35" s="175" t="s">
        <v>142</v>
      </c>
      <c r="T35" s="171" t="s">
        <v>55</v>
      </c>
      <c r="U35" s="171"/>
      <c r="V35" s="168"/>
    </row>
    <row r="36" spans="1:22" ht="25.5">
      <c r="A36" s="172" t="s">
        <v>685</v>
      </c>
      <c r="B36" s="172" t="s">
        <v>685</v>
      </c>
      <c r="C36" s="321" t="s">
        <v>685</v>
      </c>
      <c r="D36" s="321"/>
      <c r="E36" s="172" t="s">
        <v>686</v>
      </c>
      <c r="F36" s="321" t="s">
        <v>572</v>
      </c>
      <c r="G36" s="321"/>
      <c r="H36" s="172" t="s">
        <v>573</v>
      </c>
      <c r="I36" s="172" t="s">
        <v>687</v>
      </c>
      <c r="J36" s="172" t="s">
        <v>688</v>
      </c>
      <c r="K36" s="172" t="s">
        <v>574</v>
      </c>
      <c r="L36" s="172" t="s">
        <v>583</v>
      </c>
      <c r="M36" s="173">
        <v>1250</v>
      </c>
      <c r="N36" s="173"/>
      <c r="O36" s="172" t="s">
        <v>575</v>
      </c>
      <c r="P36" s="172" t="s">
        <v>584</v>
      </c>
      <c r="Q36" s="172" t="s">
        <v>689</v>
      </c>
      <c r="R36" s="172" t="s">
        <v>690</v>
      </c>
      <c r="S36" s="175" t="s">
        <v>686</v>
      </c>
      <c r="T36" s="171" t="s">
        <v>33</v>
      </c>
      <c r="U36" s="171" t="s">
        <v>1335</v>
      </c>
      <c r="V36" s="168"/>
    </row>
    <row r="37" spans="1:22" ht="25.5">
      <c r="A37" s="172" t="s">
        <v>691</v>
      </c>
      <c r="B37" s="172" t="s">
        <v>691</v>
      </c>
      <c r="C37" s="321" t="s">
        <v>691</v>
      </c>
      <c r="D37" s="321"/>
      <c r="E37" s="172" t="s">
        <v>692</v>
      </c>
      <c r="F37" s="321" t="s">
        <v>633</v>
      </c>
      <c r="G37" s="321"/>
      <c r="H37" s="172" t="s">
        <v>633</v>
      </c>
      <c r="I37" s="172" t="s">
        <v>574</v>
      </c>
      <c r="J37" s="172" t="s">
        <v>583</v>
      </c>
      <c r="K37" s="172"/>
      <c r="L37" s="172"/>
      <c r="M37" s="173"/>
      <c r="N37" s="173">
        <v>-377.39</v>
      </c>
      <c r="O37" s="172" t="s">
        <v>575</v>
      </c>
      <c r="P37" s="172" t="s">
        <v>584</v>
      </c>
      <c r="Q37" s="172" t="s">
        <v>693</v>
      </c>
      <c r="R37" s="172" t="s">
        <v>694</v>
      </c>
      <c r="S37" s="175" t="s">
        <v>692</v>
      </c>
      <c r="T37" s="171" t="s">
        <v>55</v>
      </c>
      <c r="U37" s="171" t="s">
        <v>1426</v>
      </c>
      <c r="V37" s="168">
        <v>48</v>
      </c>
    </row>
    <row r="38" spans="1:22" ht="25.5">
      <c r="A38" s="172" t="s">
        <v>695</v>
      </c>
      <c r="B38" s="172" t="s">
        <v>695</v>
      </c>
      <c r="C38" s="321" t="s">
        <v>695</v>
      </c>
      <c r="D38" s="321"/>
      <c r="E38" s="172" t="s">
        <v>696</v>
      </c>
      <c r="F38" s="321" t="s">
        <v>572</v>
      </c>
      <c r="G38" s="321"/>
      <c r="H38" s="172" t="s">
        <v>573</v>
      </c>
      <c r="I38" s="172" t="s">
        <v>697</v>
      </c>
      <c r="J38" s="172" t="s">
        <v>698</v>
      </c>
      <c r="K38" s="172" t="s">
        <v>574</v>
      </c>
      <c r="L38" s="172" t="s">
        <v>583</v>
      </c>
      <c r="M38" s="173">
        <v>21320.33</v>
      </c>
      <c r="N38" s="173"/>
      <c r="O38" s="172" t="s">
        <v>575</v>
      </c>
      <c r="P38" s="172" t="s">
        <v>584</v>
      </c>
      <c r="Q38" s="172" t="s">
        <v>699</v>
      </c>
      <c r="R38" s="172" t="s">
        <v>700</v>
      </c>
      <c r="S38" s="175" t="s">
        <v>696</v>
      </c>
      <c r="T38" s="171" t="s">
        <v>34</v>
      </c>
      <c r="U38" s="171" t="s">
        <v>1385</v>
      </c>
      <c r="V38" s="168"/>
    </row>
    <row r="39" spans="1:22" ht="25.5">
      <c r="A39" s="172" t="s">
        <v>701</v>
      </c>
      <c r="B39" s="172" t="s">
        <v>701</v>
      </c>
      <c r="C39" s="321" t="s">
        <v>701</v>
      </c>
      <c r="D39" s="321"/>
      <c r="E39" s="172" t="s">
        <v>108</v>
      </c>
      <c r="F39" s="321" t="s">
        <v>572</v>
      </c>
      <c r="G39" s="321"/>
      <c r="H39" s="172" t="s">
        <v>589</v>
      </c>
      <c r="I39" s="172" t="s">
        <v>574</v>
      </c>
      <c r="J39" s="172" t="s">
        <v>590</v>
      </c>
      <c r="K39" s="172" t="s">
        <v>582</v>
      </c>
      <c r="L39" s="172" t="s">
        <v>645</v>
      </c>
      <c r="M39" s="173"/>
      <c r="N39" s="173">
        <v>-1793.1</v>
      </c>
      <c r="O39" s="172" t="s">
        <v>575</v>
      </c>
      <c r="P39" s="172" t="s">
        <v>584</v>
      </c>
      <c r="Q39" s="172" t="s">
        <v>702</v>
      </c>
      <c r="R39" s="172" t="s">
        <v>605</v>
      </c>
      <c r="S39" s="175" t="s">
        <v>647</v>
      </c>
      <c r="T39" s="171" t="s">
        <v>61</v>
      </c>
      <c r="U39" s="171" t="s">
        <v>1348</v>
      </c>
      <c r="V39" s="168">
        <v>9</v>
      </c>
    </row>
    <row r="40" spans="1:22">
      <c r="A40" s="172" t="s">
        <v>701</v>
      </c>
      <c r="B40" s="172" t="s">
        <v>701</v>
      </c>
      <c r="C40" s="321" t="s">
        <v>701</v>
      </c>
      <c r="D40" s="321"/>
      <c r="E40" s="172" t="s">
        <v>703</v>
      </c>
      <c r="F40" s="321" t="s">
        <v>572</v>
      </c>
      <c r="G40" s="321"/>
      <c r="H40" s="172" t="s">
        <v>589</v>
      </c>
      <c r="I40" s="172" t="s">
        <v>574</v>
      </c>
      <c r="J40" s="172" t="s">
        <v>590</v>
      </c>
      <c r="K40" s="172" t="s">
        <v>704</v>
      </c>
      <c r="L40" s="172" t="s">
        <v>705</v>
      </c>
      <c r="M40" s="173"/>
      <c r="N40" s="173">
        <v>-77.5</v>
      </c>
      <c r="O40" s="172" t="s">
        <v>575</v>
      </c>
      <c r="P40" s="172" t="s">
        <v>584</v>
      </c>
      <c r="Q40" s="172" t="s">
        <v>706</v>
      </c>
      <c r="R40" s="172" t="s">
        <v>605</v>
      </c>
      <c r="S40" s="175" t="s">
        <v>703</v>
      </c>
      <c r="T40" s="171" t="s">
        <v>55</v>
      </c>
      <c r="U40" s="186" t="s">
        <v>1459</v>
      </c>
      <c r="V40" s="168"/>
    </row>
    <row r="41" spans="1:22">
      <c r="A41" s="172" t="s">
        <v>707</v>
      </c>
      <c r="B41" s="172" t="s">
        <v>707</v>
      </c>
      <c r="C41" s="321" t="s">
        <v>707</v>
      </c>
      <c r="D41" s="321"/>
      <c r="E41" s="172" t="s">
        <v>102</v>
      </c>
      <c r="F41" s="321" t="s">
        <v>610</v>
      </c>
      <c r="G41" s="321"/>
      <c r="H41" s="172" t="s">
        <v>611</v>
      </c>
      <c r="I41" s="172" t="s">
        <v>574</v>
      </c>
      <c r="J41" s="172" t="s">
        <v>583</v>
      </c>
      <c r="K41" s="172" t="s">
        <v>612</v>
      </c>
      <c r="L41" s="172"/>
      <c r="M41" s="173"/>
      <c r="N41" s="173">
        <v>-64</v>
      </c>
      <c r="O41" s="172" t="s">
        <v>575</v>
      </c>
      <c r="P41" s="172" t="s">
        <v>584</v>
      </c>
      <c r="Q41" s="172" t="s">
        <v>708</v>
      </c>
      <c r="R41" s="172" t="s">
        <v>709</v>
      </c>
      <c r="S41" s="175" t="s">
        <v>102</v>
      </c>
      <c r="T41" s="171" t="s">
        <v>55</v>
      </c>
      <c r="U41" s="171"/>
      <c r="V41" s="168"/>
    </row>
    <row r="42" spans="1:22">
      <c r="A42" s="172" t="s">
        <v>710</v>
      </c>
      <c r="B42" s="172" t="s">
        <v>710</v>
      </c>
      <c r="C42" s="321" t="s">
        <v>710</v>
      </c>
      <c r="D42" s="321"/>
      <c r="E42" s="172" t="s">
        <v>711</v>
      </c>
      <c r="F42" s="321" t="s">
        <v>572</v>
      </c>
      <c r="G42" s="321"/>
      <c r="H42" s="172" t="s">
        <v>573</v>
      </c>
      <c r="I42" s="172" t="s">
        <v>712</v>
      </c>
      <c r="J42" s="172" t="s">
        <v>713</v>
      </c>
      <c r="K42" s="172" t="s">
        <v>574</v>
      </c>
      <c r="L42" s="172" t="s">
        <v>583</v>
      </c>
      <c r="M42" s="173">
        <v>1000</v>
      </c>
      <c r="N42" s="173"/>
      <c r="O42" s="172" t="s">
        <v>575</v>
      </c>
      <c r="P42" s="172" t="s">
        <v>584</v>
      </c>
      <c r="Q42" s="172" t="s">
        <v>714</v>
      </c>
      <c r="R42" s="172" t="s">
        <v>715</v>
      </c>
      <c r="S42" s="175" t="s">
        <v>716</v>
      </c>
      <c r="T42" s="171" t="s">
        <v>33</v>
      </c>
      <c r="U42" s="171"/>
      <c r="V42" s="168"/>
    </row>
    <row r="43" spans="1:22" ht="25.5">
      <c r="A43" s="172" t="s">
        <v>717</v>
      </c>
      <c r="B43" s="172" t="s">
        <v>717</v>
      </c>
      <c r="C43" s="321" t="s">
        <v>717</v>
      </c>
      <c r="D43" s="321"/>
      <c r="E43" s="172" t="s">
        <v>142</v>
      </c>
      <c r="F43" s="321" t="s">
        <v>610</v>
      </c>
      <c r="G43" s="321"/>
      <c r="H43" s="172" t="s">
        <v>611</v>
      </c>
      <c r="I43" s="172" t="s">
        <v>574</v>
      </c>
      <c r="J43" s="172" t="s">
        <v>583</v>
      </c>
      <c r="K43" s="172"/>
      <c r="L43" s="172"/>
      <c r="M43" s="173"/>
      <c r="N43" s="173">
        <v>-4</v>
      </c>
      <c r="O43" s="172" t="s">
        <v>575</v>
      </c>
      <c r="P43" s="172" t="s">
        <v>584</v>
      </c>
      <c r="Q43" s="172"/>
      <c r="R43" s="172" t="s">
        <v>630</v>
      </c>
      <c r="S43" s="175" t="s">
        <v>142</v>
      </c>
      <c r="T43" s="171" t="s">
        <v>55</v>
      </c>
      <c r="U43" s="171"/>
      <c r="V43" s="168"/>
    </row>
    <row r="44" spans="1:22">
      <c r="A44" s="172" t="s">
        <v>718</v>
      </c>
      <c r="B44" s="172" t="s">
        <v>718</v>
      </c>
      <c r="C44" s="321" t="s">
        <v>718</v>
      </c>
      <c r="D44" s="321"/>
      <c r="E44" s="172" t="s">
        <v>719</v>
      </c>
      <c r="F44" s="321" t="s">
        <v>572</v>
      </c>
      <c r="G44" s="321"/>
      <c r="H44" s="172" t="s">
        <v>573</v>
      </c>
      <c r="I44" s="172" t="s">
        <v>617</v>
      </c>
      <c r="J44" s="172" t="s">
        <v>618</v>
      </c>
      <c r="K44" s="172" t="s">
        <v>574</v>
      </c>
      <c r="L44" s="172" t="s">
        <v>583</v>
      </c>
      <c r="M44" s="173">
        <v>25000</v>
      </c>
      <c r="N44" s="173"/>
      <c r="O44" s="172" t="s">
        <v>575</v>
      </c>
      <c r="P44" s="172" t="s">
        <v>584</v>
      </c>
      <c r="Q44" s="172"/>
      <c r="R44" s="172" t="s">
        <v>720</v>
      </c>
      <c r="S44" s="175" t="s">
        <v>719</v>
      </c>
      <c r="T44" s="171" t="s">
        <v>32</v>
      </c>
      <c r="U44" s="171"/>
      <c r="V44" s="168"/>
    </row>
    <row r="45" spans="1:22" ht="25.5">
      <c r="A45" s="172" t="s">
        <v>721</v>
      </c>
      <c r="B45" s="172" t="s">
        <v>721</v>
      </c>
      <c r="C45" s="321" t="s">
        <v>721</v>
      </c>
      <c r="D45" s="321"/>
      <c r="E45" s="172" t="s">
        <v>722</v>
      </c>
      <c r="F45" s="321" t="s">
        <v>633</v>
      </c>
      <c r="G45" s="321"/>
      <c r="H45" s="172" t="s">
        <v>633</v>
      </c>
      <c r="I45" s="172" t="s">
        <v>574</v>
      </c>
      <c r="J45" s="172" t="s">
        <v>583</v>
      </c>
      <c r="K45" s="172"/>
      <c r="L45" s="172"/>
      <c r="M45" s="173"/>
      <c r="N45" s="173">
        <v>-761.95</v>
      </c>
      <c r="O45" s="172" t="s">
        <v>575</v>
      </c>
      <c r="P45" s="172" t="s">
        <v>584</v>
      </c>
      <c r="Q45" s="172" t="s">
        <v>723</v>
      </c>
      <c r="R45" s="172" t="s">
        <v>724</v>
      </c>
      <c r="S45" s="175" t="s">
        <v>722</v>
      </c>
      <c r="T45" s="171" t="s">
        <v>55</v>
      </c>
      <c r="U45" s="171" t="s">
        <v>1427</v>
      </c>
      <c r="V45" s="168">
        <v>49</v>
      </c>
    </row>
    <row r="46" spans="1:22" ht="25.5">
      <c r="A46" s="172" t="s">
        <v>725</v>
      </c>
      <c r="B46" s="172" t="s">
        <v>725</v>
      </c>
      <c r="C46" s="321" t="s">
        <v>725</v>
      </c>
      <c r="D46" s="321"/>
      <c r="E46" s="172" t="s">
        <v>726</v>
      </c>
      <c r="F46" s="321" t="s">
        <v>633</v>
      </c>
      <c r="G46" s="321"/>
      <c r="H46" s="172" t="s">
        <v>634</v>
      </c>
      <c r="I46" s="172" t="s">
        <v>574</v>
      </c>
      <c r="J46" s="172" t="s">
        <v>583</v>
      </c>
      <c r="K46" s="172"/>
      <c r="L46" s="172"/>
      <c r="M46" s="173"/>
      <c r="N46" s="173">
        <v>-437.1</v>
      </c>
      <c r="O46" s="172" t="s">
        <v>575</v>
      </c>
      <c r="P46" s="172" t="s">
        <v>584</v>
      </c>
      <c r="Q46" s="172" t="s">
        <v>727</v>
      </c>
      <c r="R46" s="172" t="s">
        <v>728</v>
      </c>
      <c r="S46" s="175" t="s">
        <v>726</v>
      </c>
      <c r="T46" s="171" t="s">
        <v>33</v>
      </c>
      <c r="U46" s="186" t="s">
        <v>1458</v>
      </c>
      <c r="V46" s="168"/>
    </row>
    <row r="47" spans="1:22">
      <c r="A47" s="172" t="s">
        <v>725</v>
      </c>
      <c r="B47" s="172" t="s">
        <v>725</v>
      </c>
      <c r="C47" s="321" t="s">
        <v>725</v>
      </c>
      <c r="D47" s="321"/>
      <c r="E47" s="172" t="s">
        <v>729</v>
      </c>
      <c r="F47" s="321" t="s">
        <v>572</v>
      </c>
      <c r="G47" s="321"/>
      <c r="H47" s="172" t="s">
        <v>573</v>
      </c>
      <c r="I47" s="172" t="s">
        <v>662</v>
      </c>
      <c r="J47" s="172" t="s">
        <v>663</v>
      </c>
      <c r="K47" s="172" t="s">
        <v>574</v>
      </c>
      <c r="L47" s="172" t="s">
        <v>583</v>
      </c>
      <c r="M47" s="173">
        <v>1965</v>
      </c>
      <c r="N47" s="173"/>
      <c r="O47" s="172" t="s">
        <v>575</v>
      </c>
      <c r="P47" s="172" t="s">
        <v>584</v>
      </c>
      <c r="Q47" s="172" t="s">
        <v>730</v>
      </c>
      <c r="R47" s="172" t="s">
        <v>731</v>
      </c>
      <c r="S47" s="175" t="s">
        <v>729</v>
      </c>
      <c r="T47" s="171" t="s">
        <v>61</v>
      </c>
      <c r="U47" s="171" t="s">
        <v>1396</v>
      </c>
      <c r="V47" s="168"/>
    </row>
    <row r="48" spans="1:22" ht="38.25">
      <c r="A48" s="172" t="s">
        <v>725</v>
      </c>
      <c r="B48" s="172" t="s">
        <v>725</v>
      </c>
      <c r="C48" s="321" t="s">
        <v>725</v>
      </c>
      <c r="D48" s="321"/>
      <c r="E48" s="172" t="s">
        <v>732</v>
      </c>
      <c r="F48" s="321" t="s">
        <v>572</v>
      </c>
      <c r="G48" s="321"/>
      <c r="H48" s="172" t="s">
        <v>589</v>
      </c>
      <c r="I48" s="172" t="s">
        <v>574</v>
      </c>
      <c r="J48" s="172" t="s">
        <v>590</v>
      </c>
      <c r="K48" s="172" t="s">
        <v>733</v>
      </c>
      <c r="L48" s="172" t="s">
        <v>734</v>
      </c>
      <c r="M48" s="173"/>
      <c r="N48" s="173">
        <v>-1000</v>
      </c>
      <c r="O48" s="172" t="s">
        <v>575</v>
      </c>
      <c r="P48" s="172" t="s">
        <v>584</v>
      </c>
      <c r="Q48" s="172" t="s">
        <v>735</v>
      </c>
      <c r="R48" s="172" t="s">
        <v>736</v>
      </c>
      <c r="S48" s="175" t="s">
        <v>737</v>
      </c>
      <c r="T48" s="171" t="s">
        <v>61</v>
      </c>
      <c r="U48" s="171" t="s">
        <v>1353</v>
      </c>
      <c r="V48" s="168">
        <v>16</v>
      </c>
    </row>
    <row r="49" spans="1:22" ht="25.5">
      <c r="A49" s="172" t="s">
        <v>725</v>
      </c>
      <c r="B49" s="172" t="s">
        <v>725</v>
      </c>
      <c r="C49" s="321" t="s">
        <v>725</v>
      </c>
      <c r="D49" s="321"/>
      <c r="E49" s="172" t="s">
        <v>108</v>
      </c>
      <c r="F49" s="321" t="s">
        <v>572</v>
      </c>
      <c r="G49" s="321"/>
      <c r="H49" s="172" t="s">
        <v>589</v>
      </c>
      <c r="I49" s="172" t="s">
        <v>574</v>
      </c>
      <c r="J49" s="172" t="s">
        <v>590</v>
      </c>
      <c r="K49" s="172" t="s">
        <v>582</v>
      </c>
      <c r="L49" s="172" t="s">
        <v>645</v>
      </c>
      <c r="M49" s="173"/>
      <c r="N49" s="173">
        <v>-260</v>
      </c>
      <c r="O49" s="172" t="s">
        <v>575</v>
      </c>
      <c r="P49" s="172" t="s">
        <v>584</v>
      </c>
      <c r="Q49" s="172" t="s">
        <v>738</v>
      </c>
      <c r="R49" s="172" t="s">
        <v>736</v>
      </c>
      <c r="S49" s="175" t="s">
        <v>739</v>
      </c>
      <c r="T49" s="171" t="s">
        <v>33</v>
      </c>
      <c r="U49" s="171" t="s">
        <v>1352</v>
      </c>
      <c r="V49" s="168">
        <v>15</v>
      </c>
    </row>
    <row r="50" spans="1:22">
      <c r="A50" s="172" t="s">
        <v>740</v>
      </c>
      <c r="B50" s="172" t="s">
        <v>740</v>
      </c>
      <c r="C50" s="321" t="s">
        <v>740</v>
      </c>
      <c r="D50" s="321"/>
      <c r="E50" s="172" t="s">
        <v>741</v>
      </c>
      <c r="F50" s="321" t="s">
        <v>572</v>
      </c>
      <c r="G50" s="321"/>
      <c r="H50" s="172" t="s">
        <v>742</v>
      </c>
      <c r="I50" s="172" t="s">
        <v>743</v>
      </c>
      <c r="J50" s="172" t="s">
        <v>744</v>
      </c>
      <c r="K50" s="172" t="s">
        <v>574</v>
      </c>
      <c r="L50" s="172" t="s">
        <v>583</v>
      </c>
      <c r="M50" s="173">
        <v>450</v>
      </c>
      <c r="N50" s="173"/>
      <c r="O50" s="172" t="s">
        <v>575</v>
      </c>
      <c r="P50" s="172" t="s">
        <v>584</v>
      </c>
      <c r="Q50" s="172" t="s">
        <v>745</v>
      </c>
      <c r="R50" s="172" t="s">
        <v>746</v>
      </c>
      <c r="S50" s="175" t="s">
        <v>747</v>
      </c>
      <c r="T50" s="171" t="s">
        <v>1341</v>
      </c>
      <c r="U50" s="171"/>
      <c r="V50" s="168"/>
    </row>
    <row r="51" spans="1:22">
      <c r="A51" s="172" t="s">
        <v>748</v>
      </c>
      <c r="B51" s="172" t="s">
        <v>748</v>
      </c>
      <c r="C51" s="321" t="s">
        <v>748</v>
      </c>
      <c r="D51" s="321"/>
      <c r="E51" s="172" t="s">
        <v>749</v>
      </c>
      <c r="F51" s="321" t="s">
        <v>572</v>
      </c>
      <c r="G51" s="321"/>
      <c r="H51" s="172" t="s">
        <v>573</v>
      </c>
      <c r="I51" s="172" t="s">
        <v>662</v>
      </c>
      <c r="J51" s="172" t="s">
        <v>663</v>
      </c>
      <c r="K51" s="172" t="s">
        <v>574</v>
      </c>
      <c r="L51" s="172" t="s">
        <v>583</v>
      </c>
      <c r="M51" s="173">
        <v>1965</v>
      </c>
      <c r="N51" s="173"/>
      <c r="O51" s="172" t="s">
        <v>575</v>
      </c>
      <c r="P51" s="172" t="s">
        <v>584</v>
      </c>
      <c r="Q51" s="172" t="s">
        <v>750</v>
      </c>
      <c r="R51" s="172" t="s">
        <v>751</v>
      </c>
      <c r="S51" s="175" t="s">
        <v>749</v>
      </c>
      <c r="T51" s="171" t="s">
        <v>61</v>
      </c>
      <c r="U51" s="171" t="s">
        <v>1397</v>
      </c>
      <c r="V51" s="168"/>
    </row>
    <row r="52" spans="1:22" ht="25.5">
      <c r="A52" s="172" t="s">
        <v>748</v>
      </c>
      <c r="B52" s="172" t="s">
        <v>748</v>
      </c>
      <c r="C52" s="321" t="s">
        <v>748</v>
      </c>
      <c r="D52" s="321"/>
      <c r="E52" s="172" t="s">
        <v>752</v>
      </c>
      <c r="F52" s="321" t="s">
        <v>572</v>
      </c>
      <c r="G52" s="321"/>
      <c r="H52" s="172" t="s">
        <v>589</v>
      </c>
      <c r="I52" s="172" t="s">
        <v>574</v>
      </c>
      <c r="J52" s="172" t="s">
        <v>590</v>
      </c>
      <c r="K52" s="172" t="s">
        <v>753</v>
      </c>
      <c r="L52" s="172"/>
      <c r="M52" s="173"/>
      <c r="N52" s="173">
        <v>-10000</v>
      </c>
      <c r="O52" s="172" t="s">
        <v>575</v>
      </c>
      <c r="P52" s="172" t="s">
        <v>584</v>
      </c>
      <c r="Q52" s="172" t="s">
        <v>754</v>
      </c>
      <c r="R52" s="172" t="s">
        <v>755</v>
      </c>
      <c r="S52" s="175" t="s">
        <v>756</v>
      </c>
      <c r="T52" s="171" t="s">
        <v>61</v>
      </c>
      <c r="U52" s="171" t="s">
        <v>1350</v>
      </c>
      <c r="V52" s="168">
        <v>13</v>
      </c>
    </row>
    <row r="53" spans="1:22" ht="25.5">
      <c r="A53" s="172" t="s">
        <v>757</v>
      </c>
      <c r="B53" s="172" t="s">
        <v>757</v>
      </c>
      <c r="C53" s="321" t="s">
        <v>757</v>
      </c>
      <c r="D53" s="321"/>
      <c r="E53" s="172" t="s">
        <v>108</v>
      </c>
      <c r="F53" s="321" t="s">
        <v>572</v>
      </c>
      <c r="G53" s="321"/>
      <c r="H53" s="172" t="s">
        <v>589</v>
      </c>
      <c r="I53" s="172" t="s">
        <v>574</v>
      </c>
      <c r="J53" s="172" t="s">
        <v>590</v>
      </c>
      <c r="K53" s="172" t="s">
        <v>582</v>
      </c>
      <c r="L53" s="172" t="s">
        <v>645</v>
      </c>
      <c r="M53" s="173"/>
      <c r="N53" s="173">
        <v>-718</v>
      </c>
      <c r="O53" s="172" t="s">
        <v>575</v>
      </c>
      <c r="P53" s="172" t="s">
        <v>584</v>
      </c>
      <c r="Q53" s="172" t="s">
        <v>758</v>
      </c>
      <c r="R53" s="172" t="s">
        <v>736</v>
      </c>
      <c r="S53" s="175" t="s">
        <v>739</v>
      </c>
      <c r="T53" s="171" t="s">
        <v>33</v>
      </c>
      <c r="U53" s="171" t="s">
        <v>1355</v>
      </c>
      <c r="V53" s="168">
        <v>18</v>
      </c>
    </row>
    <row r="54" spans="1:22" ht="25.5">
      <c r="A54" s="172" t="s">
        <v>757</v>
      </c>
      <c r="B54" s="172" t="s">
        <v>757</v>
      </c>
      <c r="C54" s="321" t="s">
        <v>757</v>
      </c>
      <c r="D54" s="321"/>
      <c r="E54" s="172" t="s">
        <v>108</v>
      </c>
      <c r="F54" s="321" t="s">
        <v>572</v>
      </c>
      <c r="G54" s="321"/>
      <c r="H54" s="172" t="s">
        <v>589</v>
      </c>
      <c r="I54" s="172" t="s">
        <v>574</v>
      </c>
      <c r="J54" s="172" t="s">
        <v>590</v>
      </c>
      <c r="K54" s="172" t="s">
        <v>582</v>
      </c>
      <c r="L54" s="172" t="s">
        <v>645</v>
      </c>
      <c r="M54" s="173"/>
      <c r="N54" s="173">
        <v>-419</v>
      </c>
      <c r="O54" s="172" t="s">
        <v>575</v>
      </c>
      <c r="P54" s="172" t="s">
        <v>584</v>
      </c>
      <c r="Q54" s="172" t="s">
        <v>759</v>
      </c>
      <c r="R54" s="172" t="s">
        <v>736</v>
      </c>
      <c r="S54" s="175" t="s">
        <v>739</v>
      </c>
      <c r="T54" s="171" t="s">
        <v>1341</v>
      </c>
      <c r="U54" s="171" t="s">
        <v>1354</v>
      </c>
      <c r="V54" s="168">
        <v>17</v>
      </c>
    </row>
    <row r="55" spans="1:22">
      <c r="A55" s="172" t="s">
        <v>757</v>
      </c>
      <c r="B55" s="172" t="s">
        <v>757</v>
      </c>
      <c r="C55" s="321" t="s">
        <v>757</v>
      </c>
      <c r="D55" s="321"/>
      <c r="E55" s="172" t="s">
        <v>760</v>
      </c>
      <c r="F55" s="321" t="s">
        <v>572</v>
      </c>
      <c r="G55" s="321"/>
      <c r="H55" s="172" t="s">
        <v>761</v>
      </c>
      <c r="I55" s="172" t="s">
        <v>762</v>
      </c>
      <c r="J55" s="172" t="s">
        <v>763</v>
      </c>
      <c r="K55" s="172" t="s">
        <v>574</v>
      </c>
      <c r="L55" s="172" t="s">
        <v>583</v>
      </c>
      <c r="M55" s="173">
        <v>900</v>
      </c>
      <c r="N55" s="173"/>
      <c r="O55" s="172" t="s">
        <v>575</v>
      </c>
      <c r="P55" s="172" t="s">
        <v>584</v>
      </c>
      <c r="Q55" s="172" t="s">
        <v>764</v>
      </c>
      <c r="R55" s="172" t="s">
        <v>765</v>
      </c>
      <c r="S55" s="175" t="s">
        <v>766</v>
      </c>
      <c r="T55" s="171" t="s">
        <v>1341</v>
      </c>
      <c r="U55" s="171"/>
      <c r="V55" s="168"/>
    </row>
    <row r="56" spans="1:22">
      <c r="A56" s="172" t="s">
        <v>767</v>
      </c>
      <c r="B56" s="172" t="s">
        <v>767</v>
      </c>
      <c r="C56" s="321" t="s">
        <v>767</v>
      </c>
      <c r="D56" s="321"/>
      <c r="E56" s="172" t="s">
        <v>768</v>
      </c>
      <c r="F56" s="321" t="s">
        <v>572</v>
      </c>
      <c r="G56" s="321"/>
      <c r="H56" s="172" t="s">
        <v>761</v>
      </c>
      <c r="I56" s="172" t="s">
        <v>769</v>
      </c>
      <c r="J56" s="172" t="s">
        <v>770</v>
      </c>
      <c r="K56" s="172" t="s">
        <v>574</v>
      </c>
      <c r="L56" s="172" t="s">
        <v>583</v>
      </c>
      <c r="M56" s="173">
        <v>900</v>
      </c>
      <c r="N56" s="173"/>
      <c r="O56" s="172" t="s">
        <v>575</v>
      </c>
      <c r="P56" s="172" t="s">
        <v>584</v>
      </c>
      <c r="Q56" s="172" t="s">
        <v>771</v>
      </c>
      <c r="R56" s="172" t="s">
        <v>772</v>
      </c>
      <c r="S56" s="175" t="s">
        <v>773</v>
      </c>
      <c r="T56" s="171" t="s">
        <v>1341</v>
      </c>
      <c r="U56" s="171"/>
      <c r="V56" s="168"/>
    </row>
    <row r="57" spans="1:22">
      <c r="A57" s="172" t="s">
        <v>774</v>
      </c>
      <c r="B57" s="172" t="s">
        <v>774</v>
      </c>
      <c r="C57" s="321" t="s">
        <v>774</v>
      </c>
      <c r="D57" s="321"/>
      <c r="E57" s="172" t="s">
        <v>775</v>
      </c>
      <c r="F57" s="321" t="s">
        <v>572</v>
      </c>
      <c r="G57" s="321"/>
      <c r="H57" s="172" t="s">
        <v>742</v>
      </c>
      <c r="I57" s="172" t="s">
        <v>776</v>
      </c>
      <c r="J57" s="172" t="s">
        <v>777</v>
      </c>
      <c r="K57" s="172" t="s">
        <v>574</v>
      </c>
      <c r="L57" s="172" t="s">
        <v>583</v>
      </c>
      <c r="M57" s="173">
        <v>900</v>
      </c>
      <c r="N57" s="173"/>
      <c r="O57" s="172" t="s">
        <v>575</v>
      </c>
      <c r="P57" s="172" t="s">
        <v>584</v>
      </c>
      <c r="Q57" s="172" t="s">
        <v>778</v>
      </c>
      <c r="R57" s="172" t="s">
        <v>746</v>
      </c>
      <c r="S57" s="175" t="s">
        <v>779</v>
      </c>
      <c r="T57" s="171" t="s">
        <v>1341</v>
      </c>
      <c r="U57" s="171"/>
      <c r="V57" s="168"/>
    </row>
    <row r="58" spans="1:22">
      <c r="A58" s="172" t="s">
        <v>774</v>
      </c>
      <c r="B58" s="172" t="s">
        <v>774</v>
      </c>
      <c r="C58" s="321" t="s">
        <v>774</v>
      </c>
      <c r="D58" s="321"/>
      <c r="E58" s="172" t="s">
        <v>780</v>
      </c>
      <c r="F58" s="321" t="s">
        <v>572</v>
      </c>
      <c r="G58" s="321"/>
      <c r="H58" s="172" t="s">
        <v>761</v>
      </c>
      <c r="I58" s="172" t="s">
        <v>781</v>
      </c>
      <c r="J58" s="172" t="s">
        <v>782</v>
      </c>
      <c r="K58" s="172" t="s">
        <v>574</v>
      </c>
      <c r="L58" s="172" t="s">
        <v>583</v>
      </c>
      <c r="M58" s="173">
        <v>450</v>
      </c>
      <c r="N58" s="173"/>
      <c r="O58" s="172" t="s">
        <v>575</v>
      </c>
      <c r="P58" s="172" t="s">
        <v>584</v>
      </c>
      <c r="Q58" s="172" t="s">
        <v>783</v>
      </c>
      <c r="R58" s="172" t="s">
        <v>784</v>
      </c>
      <c r="S58" s="175" t="s">
        <v>785</v>
      </c>
      <c r="T58" s="171" t="s">
        <v>1341</v>
      </c>
      <c r="U58" s="171"/>
      <c r="V58" s="168"/>
    </row>
    <row r="59" spans="1:22" ht="25.5">
      <c r="A59" s="172" t="s">
        <v>786</v>
      </c>
      <c r="B59" s="172" t="s">
        <v>786</v>
      </c>
      <c r="C59" s="321" t="s">
        <v>786</v>
      </c>
      <c r="D59" s="321"/>
      <c r="E59" s="172" t="s">
        <v>787</v>
      </c>
      <c r="F59" s="321" t="s">
        <v>572</v>
      </c>
      <c r="G59" s="321"/>
      <c r="H59" s="172" t="s">
        <v>589</v>
      </c>
      <c r="I59" s="172" t="s">
        <v>574</v>
      </c>
      <c r="J59" s="172" t="s">
        <v>590</v>
      </c>
      <c r="K59" s="172" t="s">
        <v>788</v>
      </c>
      <c r="L59" s="172"/>
      <c r="M59" s="173"/>
      <c r="N59" s="173">
        <v>-261</v>
      </c>
      <c r="O59" s="172" t="s">
        <v>575</v>
      </c>
      <c r="P59" s="172" t="s">
        <v>584</v>
      </c>
      <c r="Q59" s="172" t="s">
        <v>789</v>
      </c>
      <c r="R59" s="172" t="s">
        <v>599</v>
      </c>
      <c r="S59" s="175" t="s">
        <v>790</v>
      </c>
      <c r="T59" s="171" t="s">
        <v>1341</v>
      </c>
      <c r="U59" s="171" t="s">
        <v>1357</v>
      </c>
      <c r="V59" s="168">
        <v>20</v>
      </c>
    </row>
    <row r="60" spans="1:22" ht="25.5">
      <c r="A60" s="172" t="s">
        <v>786</v>
      </c>
      <c r="B60" s="172" t="s">
        <v>786</v>
      </c>
      <c r="C60" s="321" t="s">
        <v>786</v>
      </c>
      <c r="D60" s="321"/>
      <c r="E60" s="172" t="s">
        <v>108</v>
      </c>
      <c r="F60" s="321" t="s">
        <v>572</v>
      </c>
      <c r="G60" s="321"/>
      <c r="H60" s="172" t="s">
        <v>589</v>
      </c>
      <c r="I60" s="172" t="s">
        <v>574</v>
      </c>
      <c r="J60" s="172" t="s">
        <v>590</v>
      </c>
      <c r="K60" s="172" t="s">
        <v>582</v>
      </c>
      <c r="L60" s="172" t="s">
        <v>645</v>
      </c>
      <c r="M60" s="173"/>
      <c r="N60" s="173">
        <v>-4941.8500000000004</v>
      </c>
      <c r="O60" s="172" t="s">
        <v>575</v>
      </c>
      <c r="P60" s="172" t="s">
        <v>584</v>
      </c>
      <c r="Q60" s="172" t="s">
        <v>791</v>
      </c>
      <c r="R60" s="172" t="s">
        <v>599</v>
      </c>
      <c r="S60" s="175" t="s">
        <v>739</v>
      </c>
      <c r="T60" s="171" t="s">
        <v>1341</v>
      </c>
      <c r="U60" s="171" t="s">
        <v>1351</v>
      </c>
      <c r="V60" s="168">
        <v>14</v>
      </c>
    </row>
    <row r="61" spans="1:22">
      <c r="A61" s="172" t="s">
        <v>786</v>
      </c>
      <c r="B61" s="172" t="s">
        <v>786</v>
      </c>
      <c r="C61" s="321" t="s">
        <v>786</v>
      </c>
      <c r="D61" s="321"/>
      <c r="E61" s="172" t="s">
        <v>792</v>
      </c>
      <c r="F61" s="321" t="s">
        <v>572</v>
      </c>
      <c r="G61" s="321"/>
      <c r="H61" s="172" t="s">
        <v>761</v>
      </c>
      <c r="I61" s="172" t="s">
        <v>793</v>
      </c>
      <c r="J61" s="172" t="s">
        <v>794</v>
      </c>
      <c r="K61" s="172" t="s">
        <v>574</v>
      </c>
      <c r="L61" s="172" t="s">
        <v>583</v>
      </c>
      <c r="M61" s="173">
        <v>450</v>
      </c>
      <c r="N61" s="173"/>
      <c r="O61" s="172" t="s">
        <v>575</v>
      </c>
      <c r="P61" s="172" t="s">
        <v>584</v>
      </c>
      <c r="Q61" s="172" t="s">
        <v>795</v>
      </c>
      <c r="R61" s="172" t="s">
        <v>796</v>
      </c>
      <c r="S61" s="175" t="s">
        <v>797</v>
      </c>
      <c r="T61" s="171" t="s">
        <v>1341</v>
      </c>
      <c r="U61" s="171"/>
      <c r="V61" s="168"/>
    </row>
    <row r="62" spans="1:22" ht="31.5">
      <c r="A62" s="172" t="s">
        <v>786</v>
      </c>
      <c r="B62" s="172" t="s">
        <v>786</v>
      </c>
      <c r="C62" s="321" t="s">
        <v>786</v>
      </c>
      <c r="D62" s="321"/>
      <c r="E62" s="172" t="s">
        <v>108</v>
      </c>
      <c r="F62" s="321" t="s">
        <v>572</v>
      </c>
      <c r="G62" s="321"/>
      <c r="H62" s="172" t="s">
        <v>589</v>
      </c>
      <c r="I62" s="172" t="s">
        <v>574</v>
      </c>
      <c r="J62" s="172" t="s">
        <v>590</v>
      </c>
      <c r="K62" s="172" t="s">
        <v>582</v>
      </c>
      <c r="L62" s="172" t="s">
        <v>645</v>
      </c>
      <c r="M62" s="173"/>
      <c r="N62" s="173">
        <v>-2429.34</v>
      </c>
      <c r="O62" s="172" t="s">
        <v>575</v>
      </c>
      <c r="P62" s="172" t="s">
        <v>584</v>
      </c>
      <c r="Q62" s="172" t="s">
        <v>798</v>
      </c>
      <c r="R62" s="172" t="s">
        <v>599</v>
      </c>
      <c r="S62" s="175" t="s">
        <v>109</v>
      </c>
      <c r="T62" s="171" t="s">
        <v>61</v>
      </c>
      <c r="U62" s="178" t="s">
        <v>1356</v>
      </c>
      <c r="V62" s="168">
        <v>19</v>
      </c>
    </row>
    <row r="63" spans="1:22" ht="25.5">
      <c r="A63" s="172" t="s">
        <v>786</v>
      </c>
      <c r="B63" s="172" t="s">
        <v>786</v>
      </c>
      <c r="C63" s="321" t="s">
        <v>786</v>
      </c>
      <c r="D63" s="321"/>
      <c r="E63" s="172" t="s">
        <v>180</v>
      </c>
      <c r="F63" s="321" t="s">
        <v>572</v>
      </c>
      <c r="G63" s="321"/>
      <c r="H63" s="172" t="s">
        <v>589</v>
      </c>
      <c r="I63" s="172" t="s">
        <v>574</v>
      </c>
      <c r="J63" s="172" t="s">
        <v>590</v>
      </c>
      <c r="K63" s="172" t="s">
        <v>799</v>
      </c>
      <c r="L63" s="172" t="s">
        <v>800</v>
      </c>
      <c r="M63" s="173"/>
      <c r="N63" s="173">
        <v>-1011.76</v>
      </c>
      <c r="O63" s="172" t="s">
        <v>575</v>
      </c>
      <c r="P63" s="172" t="s">
        <v>584</v>
      </c>
      <c r="Q63" s="172" t="s">
        <v>801</v>
      </c>
      <c r="R63" s="172" t="s">
        <v>599</v>
      </c>
      <c r="S63" s="175" t="s">
        <v>181</v>
      </c>
      <c r="T63" s="171" t="s">
        <v>1341</v>
      </c>
      <c r="U63" s="171" t="s">
        <v>1358</v>
      </c>
      <c r="V63" s="168">
        <v>21</v>
      </c>
    </row>
    <row r="64" spans="1:22" ht="25.5">
      <c r="A64" s="172" t="s">
        <v>802</v>
      </c>
      <c r="B64" s="172" t="s">
        <v>802</v>
      </c>
      <c r="C64" s="321" t="s">
        <v>802</v>
      </c>
      <c r="D64" s="321"/>
      <c r="E64" s="172" t="s">
        <v>108</v>
      </c>
      <c r="F64" s="321" t="s">
        <v>572</v>
      </c>
      <c r="G64" s="321"/>
      <c r="H64" s="172" t="s">
        <v>589</v>
      </c>
      <c r="I64" s="172" t="s">
        <v>574</v>
      </c>
      <c r="J64" s="172" t="s">
        <v>590</v>
      </c>
      <c r="K64" s="172" t="s">
        <v>582</v>
      </c>
      <c r="L64" s="172" t="s">
        <v>645</v>
      </c>
      <c r="M64" s="173"/>
      <c r="N64" s="173">
        <v>-380</v>
      </c>
      <c r="O64" s="172" t="s">
        <v>575</v>
      </c>
      <c r="P64" s="172" t="s">
        <v>584</v>
      </c>
      <c r="Q64" s="172" t="s">
        <v>803</v>
      </c>
      <c r="R64" s="172" t="s">
        <v>736</v>
      </c>
      <c r="S64" s="175" t="s">
        <v>109</v>
      </c>
      <c r="T64" s="171" t="s">
        <v>61</v>
      </c>
      <c r="U64" s="171" t="s">
        <v>1359</v>
      </c>
      <c r="V64" s="168">
        <v>22</v>
      </c>
    </row>
    <row r="65" spans="1:22" ht="25.5">
      <c r="A65" s="172" t="s">
        <v>802</v>
      </c>
      <c r="B65" s="172" t="s">
        <v>802</v>
      </c>
      <c r="C65" s="321" t="s">
        <v>802</v>
      </c>
      <c r="D65" s="321"/>
      <c r="E65" s="172" t="s">
        <v>143</v>
      </c>
      <c r="F65" s="321" t="s">
        <v>572</v>
      </c>
      <c r="G65" s="321"/>
      <c r="H65" s="172" t="s">
        <v>589</v>
      </c>
      <c r="I65" s="172" t="s">
        <v>574</v>
      </c>
      <c r="J65" s="172" t="s">
        <v>590</v>
      </c>
      <c r="K65" s="172" t="s">
        <v>804</v>
      </c>
      <c r="L65" s="172" t="s">
        <v>805</v>
      </c>
      <c r="M65" s="173"/>
      <c r="N65" s="173">
        <v>-500</v>
      </c>
      <c r="O65" s="172" t="s">
        <v>575</v>
      </c>
      <c r="P65" s="172" t="s">
        <v>584</v>
      </c>
      <c r="Q65" s="172" t="s">
        <v>806</v>
      </c>
      <c r="R65" s="172" t="s">
        <v>736</v>
      </c>
      <c r="S65" s="175" t="s">
        <v>807</v>
      </c>
      <c r="T65" s="171" t="s">
        <v>61</v>
      </c>
      <c r="U65" s="171" t="s">
        <v>1362</v>
      </c>
      <c r="V65" s="168">
        <v>25</v>
      </c>
    </row>
    <row r="66" spans="1:22" ht="25.5">
      <c r="A66" s="172" t="s">
        <v>802</v>
      </c>
      <c r="B66" s="172" t="s">
        <v>802</v>
      </c>
      <c r="C66" s="321" t="s">
        <v>802</v>
      </c>
      <c r="D66" s="321"/>
      <c r="E66" s="172" t="s">
        <v>108</v>
      </c>
      <c r="F66" s="321" t="s">
        <v>572</v>
      </c>
      <c r="G66" s="321"/>
      <c r="H66" s="172" t="s">
        <v>589</v>
      </c>
      <c r="I66" s="172" t="s">
        <v>574</v>
      </c>
      <c r="J66" s="172" t="s">
        <v>590</v>
      </c>
      <c r="K66" s="172" t="s">
        <v>582</v>
      </c>
      <c r="L66" s="172" t="s">
        <v>645</v>
      </c>
      <c r="M66" s="173"/>
      <c r="N66" s="173">
        <v>-1535</v>
      </c>
      <c r="O66" s="172" t="s">
        <v>575</v>
      </c>
      <c r="P66" s="172" t="s">
        <v>584</v>
      </c>
      <c r="Q66" s="172" t="s">
        <v>808</v>
      </c>
      <c r="R66" s="172" t="s">
        <v>736</v>
      </c>
      <c r="S66" s="175" t="s">
        <v>109</v>
      </c>
      <c r="T66" s="171" t="s">
        <v>61</v>
      </c>
      <c r="U66" s="171" t="s">
        <v>1360</v>
      </c>
      <c r="V66" s="168">
        <v>23</v>
      </c>
    </row>
    <row r="67" spans="1:22" ht="25.5">
      <c r="A67" s="172" t="s">
        <v>802</v>
      </c>
      <c r="B67" s="172" t="s">
        <v>802</v>
      </c>
      <c r="C67" s="321" t="s">
        <v>802</v>
      </c>
      <c r="D67" s="321"/>
      <c r="E67" s="172" t="s">
        <v>108</v>
      </c>
      <c r="F67" s="321" t="s">
        <v>572</v>
      </c>
      <c r="G67" s="321"/>
      <c r="H67" s="172" t="s">
        <v>589</v>
      </c>
      <c r="I67" s="172" t="s">
        <v>574</v>
      </c>
      <c r="J67" s="172" t="s">
        <v>590</v>
      </c>
      <c r="K67" s="172" t="s">
        <v>582</v>
      </c>
      <c r="L67" s="172" t="s">
        <v>645</v>
      </c>
      <c r="M67" s="173"/>
      <c r="N67" s="173">
        <v>-395.1</v>
      </c>
      <c r="O67" s="172" t="s">
        <v>575</v>
      </c>
      <c r="P67" s="172" t="s">
        <v>584</v>
      </c>
      <c r="Q67" s="172" t="s">
        <v>809</v>
      </c>
      <c r="R67" s="172" t="s">
        <v>736</v>
      </c>
      <c r="S67" s="175" t="s">
        <v>109</v>
      </c>
      <c r="T67" s="171" t="s">
        <v>1341</v>
      </c>
      <c r="U67" s="186" t="s">
        <v>1361</v>
      </c>
      <c r="V67" s="168"/>
    </row>
    <row r="68" spans="1:22">
      <c r="A68" s="172" t="s">
        <v>810</v>
      </c>
      <c r="B68" s="172" t="s">
        <v>810</v>
      </c>
      <c r="C68" s="321" t="s">
        <v>810</v>
      </c>
      <c r="D68" s="321"/>
      <c r="E68" s="172" t="s">
        <v>102</v>
      </c>
      <c r="F68" s="321" t="s">
        <v>610</v>
      </c>
      <c r="G68" s="321"/>
      <c r="H68" s="172" t="s">
        <v>611</v>
      </c>
      <c r="I68" s="172" t="s">
        <v>574</v>
      </c>
      <c r="J68" s="172" t="s">
        <v>583</v>
      </c>
      <c r="K68" s="172" t="s">
        <v>612</v>
      </c>
      <c r="L68" s="172"/>
      <c r="M68" s="173"/>
      <c r="N68" s="173">
        <v>-40</v>
      </c>
      <c r="O68" s="172" t="s">
        <v>575</v>
      </c>
      <c r="P68" s="172" t="s">
        <v>584</v>
      </c>
      <c r="Q68" s="172" t="s">
        <v>811</v>
      </c>
      <c r="R68" s="172" t="s">
        <v>812</v>
      </c>
      <c r="S68" s="175" t="s">
        <v>102</v>
      </c>
      <c r="T68" s="171" t="s">
        <v>55</v>
      </c>
      <c r="U68" s="171"/>
      <c r="V68" s="168"/>
    </row>
    <row r="69" spans="1:22">
      <c r="A69" s="172" t="s">
        <v>810</v>
      </c>
      <c r="B69" s="172" t="s">
        <v>810</v>
      </c>
      <c r="C69" s="321" t="s">
        <v>810</v>
      </c>
      <c r="D69" s="321"/>
      <c r="E69" s="172" t="s">
        <v>813</v>
      </c>
      <c r="F69" s="321" t="s">
        <v>572</v>
      </c>
      <c r="G69" s="321"/>
      <c r="H69" s="172" t="s">
        <v>573</v>
      </c>
      <c r="I69" s="172" t="s">
        <v>814</v>
      </c>
      <c r="J69" s="172" t="s">
        <v>815</v>
      </c>
      <c r="K69" s="172" t="s">
        <v>574</v>
      </c>
      <c r="L69" s="172" t="s">
        <v>583</v>
      </c>
      <c r="M69" s="173">
        <v>1946</v>
      </c>
      <c r="N69" s="173"/>
      <c r="O69" s="172" t="s">
        <v>575</v>
      </c>
      <c r="P69" s="172" t="s">
        <v>584</v>
      </c>
      <c r="Q69" s="172" t="s">
        <v>816</v>
      </c>
      <c r="R69" s="172" t="s">
        <v>817</v>
      </c>
      <c r="S69" s="175" t="s">
        <v>818</v>
      </c>
      <c r="T69" s="171" t="s">
        <v>33</v>
      </c>
      <c r="U69" s="171" t="s">
        <v>1395</v>
      </c>
      <c r="V69" s="168"/>
    </row>
    <row r="70" spans="1:22" ht="25.5">
      <c r="A70" s="172" t="s">
        <v>819</v>
      </c>
      <c r="B70" s="172" t="s">
        <v>819</v>
      </c>
      <c r="C70" s="321" t="s">
        <v>819</v>
      </c>
      <c r="D70" s="321"/>
      <c r="E70" s="172" t="s">
        <v>143</v>
      </c>
      <c r="F70" s="321" t="s">
        <v>572</v>
      </c>
      <c r="G70" s="321"/>
      <c r="H70" s="172" t="s">
        <v>589</v>
      </c>
      <c r="I70" s="172" t="s">
        <v>574</v>
      </c>
      <c r="J70" s="172" t="s">
        <v>590</v>
      </c>
      <c r="K70" s="172" t="s">
        <v>804</v>
      </c>
      <c r="L70" s="172" t="s">
        <v>805</v>
      </c>
      <c r="M70" s="173"/>
      <c r="N70" s="173">
        <v>-2200</v>
      </c>
      <c r="O70" s="172" t="s">
        <v>575</v>
      </c>
      <c r="P70" s="172" t="s">
        <v>584</v>
      </c>
      <c r="Q70" s="172" t="s">
        <v>820</v>
      </c>
      <c r="R70" s="172" t="s">
        <v>676</v>
      </c>
      <c r="S70" s="175" t="s">
        <v>821</v>
      </c>
      <c r="T70" s="171" t="s">
        <v>61</v>
      </c>
      <c r="U70" s="171" t="s">
        <v>1366</v>
      </c>
      <c r="V70" s="168">
        <v>29</v>
      </c>
    </row>
    <row r="71" spans="1:22" ht="25.5">
      <c r="A71" s="172" t="s">
        <v>822</v>
      </c>
      <c r="B71" s="172" t="s">
        <v>822</v>
      </c>
      <c r="C71" s="321" t="s">
        <v>822</v>
      </c>
      <c r="D71" s="321"/>
      <c r="E71" s="172" t="s">
        <v>108</v>
      </c>
      <c r="F71" s="321" t="s">
        <v>572</v>
      </c>
      <c r="G71" s="321"/>
      <c r="H71" s="172" t="s">
        <v>589</v>
      </c>
      <c r="I71" s="172" t="s">
        <v>574</v>
      </c>
      <c r="J71" s="172" t="s">
        <v>590</v>
      </c>
      <c r="K71" s="172" t="s">
        <v>582</v>
      </c>
      <c r="L71" s="172" t="s">
        <v>645</v>
      </c>
      <c r="M71" s="173"/>
      <c r="N71" s="173">
        <v>-479.4</v>
      </c>
      <c r="O71" s="172" t="s">
        <v>575</v>
      </c>
      <c r="P71" s="172" t="s">
        <v>584</v>
      </c>
      <c r="Q71" s="172" t="s">
        <v>823</v>
      </c>
      <c r="R71" s="172" t="s">
        <v>650</v>
      </c>
      <c r="S71" s="175" t="s">
        <v>109</v>
      </c>
      <c r="T71" s="171" t="s">
        <v>27</v>
      </c>
      <c r="U71" s="171" t="s">
        <v>1364</v>
      </c>
      <c r="V71" s="168">
        <v>27</v>
      </c>
    </row>
    <row r="72" spans="1:22">
      <c r="A72" s="172" t="s">
        <v>822</v>
      </c>
      <c r="B72" s="172" t="s">
        <v>822</v>
      </c>
      <c r="C72" s="321" t="s">
        <v>822</v>
      </c>
      <c r="D72" s="321"/>
      <c r="E72" s="172" t="s">
        <v>824</v>
      </c>
      <c r="F72" s="321" t="s">
        <v>572</v>
      </c>
      <c r="G72" s="321"/>
      <c r="H72" s="172" t="s">
        <v>589</v>
      </c>
      <c r="I72" s="172" t="s">
        <v>574</v>
      </c>
      <c r="J72" s="172" t="s">
        <v>590</v>
      </c>
      <c r="K72" s="172" t="s">
        <v>825</v>
      </c>
      <c r="L72" s="172" t="s">
        <v>826</v>
      </c>
      <c r="M72" s="173"/>
      <c r="N72" s="173">
        <v>-400</v>
      </c>
      <c r="O72" s="172" t="s">
        <v>575</v>
      </c>
      <c r="P72" s="172" t="s">
        <v>584</v>
      </c>
      <c r="Q72" s="172" t="s">
        <v>827</v>
      </c>
      <c r="R72" s="172" t="s">
        <v>650</v>
      </c>
      <c r="S72" s="175" t="s">
        <v>824</v>
      </c>
      <c r="T72" s="171" t="s">
        <v>33</v>
      </c>
      <c r="U72" s="171" t="s">
        <v>1363</v>
      </c>
      <c r="V72" s="168">
        <v>26</v>
      </c>
    </row>
    <row r="73" spans="1:22">
      <c r="A73" s="172" t="s">
        <v>822</v>
      </c>
      <c r="B73" s="172" t="s">
        <v>822</v>
      </c>
      <c r="C73" s="321" t="s">
        <v>822</v>
      </c>
      <c r="D73" s="321"/>
      <c r="E73" s="172" t="s">
        <v>106</v>
      </c>
      <c r="F73" s="321" t="s">
        <v>572</v>
      </c>
      <c r="G73" s="321"/>
      <c r="H73" s="172" t="s">
        <v>589</v>
      </c>
      <c r="I73" s="172" t="s">
        <v>574</v>
      </c>
      <c r="J73" s="172" t="s">
        <v>590</v>
      </c>
      <c r="K73" s="172" t="s">
        <v>642</v>
      </c>
      <c r="L73" s="172" t="s">
        <v>643</v>
      </c>
      <c r="M73" s="173"/>
      <c r="N73" s="173">
        <v>-223.75</v>
      </c>
      <c r="O73" s="172" t="s">
        <v>575</v>
      </c>
      <c r="P73" s="172" t="s">
        <v>584</v>
      </c>
      <c r="Q73" s="172" t="s">
        <v>828</v>
      </c>
      <c r="R73" s="172" t="s">
        <v>650</v>
      </c>
      <c r="S73" s="175" t="s">
        <v>106</v>
      </c>
      <c r="T73" s="171" t="s">
        <v>55</v>
      </c>
      <c r="U73" s="171" t="s">
        <v>1365</v>
      </c>
      <c r="V73" s="168">
        <v>8</v>
      </c>
    </row>
    <row r="74" spans="1:22">
      <c r="A74" s="172" t="s">
        <v>829</v>
      </c>
      <c r="B74" s="172" t="s">
        <v>829</v>
      </c>
      <c r="C74" s="321" t="s">
        <v>829</v>
      </c>
      <c r="D74" s="321"/>
      <c r="E74" s="172" t="s">
        <v>102</v>
      </c>
      <c r="F74" s="321" t="s">
        <v>610</v>
      </c>
      <c r="G74" s="321"/>
      <c r="H74" s="172" t="s">
        <v>611</v>
      </c>
      <c r="I74" s="172" t="s">
        <v>574</v>
      </c>
      <c r="J74" s="172" t="s">
        <v>583</v>
      </c>
      <c r="K74" s="172" t="s">
        <v>612</v>
      </c>
      <c r="L74" s="172"/>
      <c r="M74" s="173"/>
      <c r="N74" s="173">
        <v>-31</v>
      </c>
      <c r="O74" s="172" t="s">
        <v>575</v>
      </c>
      <c r="P74" s="172" t="s">
        <v>584</v>
      </c>
      <c r="Q74" s="172" t="s">
        <v>830</v>
      </c>
      <c r="R74" s="172" t="s">
        <v>831</v>
      </c>
      <c r="S74" s="175" t="s">
        <v>102</v>
      </c>
      <c r="T74" s="171" t="s">
        <v>55</v>
      </c>
      <c r="U74" s="171"/>
      <c r="V74" s="168"/>
    </row>
    <row r="75" spans="1:22" ht="25.5">
      <c r="A75" s="172" t="s">
        <v>832</v>
      </c>
      <c r="B75" s="172" t="s">
        <v>832</v>
      </c>
      <c r="C75" s="321" t="s">
        <v>832</v>
      </c>
      <c r="D75" s="321"/>
      <c r="E75" s="172" t="s">
        <v>219</v>
      </c>
      <c r="F75" s="321" t="s">
        <v>610</v>
      </c>
      <c r="G75" s="321"/>
      <c r="H75" s="172" t="s">
        <v>611</v>
      </c>
      <c r="I75" s="172" t="s">
        <v>574</v>
      </c>
      <c r="J75" s="172" t="s">
        <v>583</v>
      </c>
      <c r="K75" s="172"/>
      <c r="L75" s="172"/>
      <c r="M75" s="173"/>
      <c r="N75" s="173">
        <v>-14</v>
      </c>
      <c r="O75" s="172" t="s">
        <v>575</v>
      </c>
      <c r="P75" s="172" t="s">
        <v>584</v>
      </c>
      <c r="Q75" s="172"/>
      <c r="R75" s="172" t="s">
        <v>630</v>
      </c>
      <c r="S75" s="175" t="s">
        <v>219</v>
      </c>
      <c r="T75" s="171" t="s">
        <v>55</v>
      </c>
      <c r="U75" s="171"/>
      <c r="V75" s="168"/>
    </row>
    <row r="76" spans="1:22" ht="25.5">
      <c r="A76" s="172" t="s">
        <v>833</v>
      </c>
      <c r="B76" s="172" t="s">
        <v>833</v>
      </c>
      <c r="C76" s="321" t="s">
        <v>833</v>
      </c>
      <c r="D76" s="321"/>
      <c r="E76" s="172" t="s">
        <v>834</v>
      </c>
      <c r="F76" s="321" t="s">
        <v>633</v>
      </c>
      <c r="G76" s="321"/>
      <c r="H76" s="172" t="s">
        <v>634</v>
      </c>
      <c r="I76" s="172" t="s">
        <v>574</v>
      </c>
      <c r="J76" s="172" t="s">
        <v>583</v>
      </c>
      <c r="K76" s="172"/>
      <c r="L76" s="172"/>
      <c r="M76" s="173"/>
      <c r="N76" s="173">
        <v>-2391.5300000000002</v>
      </c>
      <c r="O76" s="172" t="s">
        <v>575</v>
      </c>
      <c r="P76" s="172" t="s">
        <v>584</v>
      </c>
      <c r="Q76" s="172" t="s">
        <v>835</v>
      </c>
      <c r="R76" s="172" t="s">
        <v>836</v>
      </c>
      <c r="S76" s="175" t="s">
        <v>834</v>
      </c>
      <c r="T76" s="171" t="s">
        <v>1341</v>
      </c>
      <c r="U76" s="171" t="s">
        <v>1429</v>
      </c>
      <c r="V76" s="168">
        <v>54</v>
      </c>
    </row>
    <row r="77" spans="1:22" ht="25.5">
      <c r="A77" s="172" t="s">
        <v>833</v>
      </c>
      <c r="B77" s="172" t="s">
        <v>833</v>
      </c>
      <c r="C77" s="321" t="s">
        <v>833</v>
      </c>
      <c r="D77" s="321"/>
      <c r="E77" s="172" t="s">
        <v>837</v>
      </c>
      <c r="F77" s="321" t="s">
        <v>633</v>
      </c>
      <c r="G77" s="321"/>
      <c r="H77" s="172" t="s">
        <v>633</v>
      </c>
      <c r="I77" s="172" t="s">
        <v>574</v>
      </c>
      <c r="J77" s="172" t="s">
        <v>583</v>
      </c>
      <c r="K77" s="172"/>
      <c r="L77" s="172"/>
      <c r="M77" s="173"/>
      <c r="N77" s="173">
        <v>-463.31</v>
      </c>
      <c r="O77" s="172" t="s">
        <v>575</v>
      </c>
      <c r="P77" s="172" t="s">
        <v>584</v>
      </c>
      <c r="Q77" s="172" t="s">
        <v>838</v>
      </c>
      <c r="R77" s="172" t="s">
        <v>839</v>
      </c>
      <c r="S77" s="175" t="s">
        <v>837</v>
      </c>
      <c r="T77" s="171" t="s">
        <v>55</v>
      </c>
      <c r="U77" s="186" t="s">
        <v>1426</v>
      </c>
      <c r="V77" s="168"/>
    </row>
    <row r="78" spans="1:22" ht="25.5">
      <c r="A78" s="172" t="s">
        <v>840</v>
      </c>
      <c r="B78" s="172" t="s">
        <v>840</v>
      </c>
      <c r="C78" s="321" t="s">
        <v>840</v>
      </c>
      <c r="D78" s="321"/>
      <c r="E78" s="172" t="s">
        <v>841</v>
      </c>
      <c r="F78" s="321" t="s">
        <v>633</v>
      </c>
      <c r="G78" s="321"/>
      <c r="H78" s="172" t="s">
        <v>634</v>
      </c>
      <c r="I78" s="172" t="s">
        <v>574</v>
      </c>
      <c r="J78" s="172" t="s">
        <v>583</v>
      </c>
      <c r="K78" s="172"/>
      <c r="L78" s="172"/>
      <c r="M78" s="173"/>
      <c r="N78" s="173">
        <v>-3658.6</v>
      </c>
      <c r="O78" s="172" t="s">
        <v>575</v>
      </c>
      <c r="P78" s="172" t="s">
        <v>584</v>
      </c>
      <c r="Q78" s="172" t="s">
        <v>842</v>
      </c>
      <c r="R78" s="172" t="s">
        <v>843</v>
      </c>
      <c r="S78" s="175" t="s">
        <v>841</v>
      </c>
      <c r="T78" s="171" t="s">
        <v>1341</v>
      </c>
      <c r="U78" s="171" t="s">
        <v>1429</v>
      </c>
      <c r="V78" s="168">
        <v>55</v>
      </c>
    </row>
    <row r="79" spans="1:22">
      <c r="A79" s="172" t="s">
        <v>840</v>
      </c>
      <c r="B79" s="172" t="s">
        <v>840</v>
      </c>
      <c r="C79" s="321" t="s">
        <v>840</v>
      </c>
      <c r="D79" s="321"/>
      <c r="E79" s="172" t="s">
        <v>102</v>
      </c>
      <c r="F79" s="321" t="s">
        <v>610</v>
      </c>
      <c r="G79" s="321"/>
      <c r="H79" s="172" t="s">
        <v>611</v>
      </c>
      <c r="I79" s="172" t="s">
        <v>574</v>
      </c>
      <c r="J79" s="172" t="s">
        <v>583</v>
      </c>
      <c r="K79" s="172" t="s">
        <v>612</v>
      </c>
      <c r="L79" s="172"/>
      <c r="M79" s="173"/>
      <c r="N79" s="173">
        <v>-49</v>
      </c>
      <c r="O79" s="172" t="s">
        <v>575</v>
      </c>
      <c r="P79" s="172" t="s">
        <v>584</v>
      </c>
      <c r="Q79" s="172" t="s">
        <v>844</v>
      </c>
      <c r="R79" s="172" t="s">
        <v>845</v>
      </c>
      <c r="S79" s="175" t="s">
        <v>102</v>
      </c>
      <c r="T79" s="171" t="s">
        <v>55</v>
      </c>
      <c r="U79" s="171"/>
      <c r="V79" s="168"/>
    </row>
    <row r="80" spans="1:22" ht="25.5">
      <c r="A80" s="172" t="s">
        <v>840</v>
      </c>
      <c r="B80" s="172" t="s">
        <v>840</v>
      </c>
      <c r="C80" s="321" t="s">
        <v>840</v>
      </c>
      <c r="D80" s="321"/>
      <c r="E80" s="172" t="s">
        <v>846</v>
      </c>
      <c r="F80" s="321" t="s">
        <v>633</v>
      </c>
      <c r="G80" s="321"/>
      <c r="H80" s="172" t="s">
        <v>634</v>
      </c>
      <c r="I80" s="172" t="s">
        <v>574</v>
      </c>
      <c r="J80" s="172" t="s">
        <v>583</v>
      </c>
      <c r="K80" s="172"/>
      <c r="L80" s="172"/>
      <c r="M80" s="173"/>
      <c r="N80" s="173">
        <v>-445.82</v>
      </c>
      <c r="O80" s="172" t="s">
        <v>575</v>
      </c>
      <c r="P80" s="172" t="s">
        <v>584</v>
      </c>
      <c r="Q80" s="172" t="s">
        <v>847</v>
      </c>
      <c r="R80" s="172" t="s">
        <v>848</v>
      </c>
      <c r="S80" s="175" t="s">
        <v>846</v>
      </c>
      <c r="T80" s="171" t="s">
        <v>55</v>
      </c>
      <c r="U80" s="171" t="s">
        <v>1426</v>
      </c>
      <c r="V80" s="168">
        <v>52</v>
      </c>
    </row>
    <row r="81" spans="1:22" ht="25.5">
      <c r="A81" s="172" t="s">
        <v>840</v>
      </c>
      <c r="B81" s="172" t="s">
        <v>840</v>
      </c>
      <c r="C81" s="321" t="s">
        <v>840</v>
      </c>
      <c r="D81" s="321"/>
      <c r="E81" s="172" t="s">
        <v>849</v>
      </c>
      <c r="F81" s="321" t="s">
        <v>572</v>
      </c>
      <c r="G81" s="321"/>
      <c r="H81" s="172" t="s">
        <v>589</v>
      </c>
      <c r="I81" s="172" t="s">
        <v>574</v>
      </c>
      <c r="J81" s="172" t="s">
        <v>590</v>
      </c>
      <c r="K81" s="172" t="s">
        <v>850</v>
      </c>
      <c r="L81" s="172" t="s">
        <v>851</v>
      </c>
      <c r="M81" s="173"/>
      <c r="N81" s="173">
        <v>-49295.62</v>
      </c>
      <c r="O81" s="172" t="s">
        <v>575</v>
      </c>
      <c r="P81" s="172" t="s">
        <v>584</v>
      </c>
      <c r="Q81" s="172" t="s">
        <v>852</v>
      </c>
      <c r="R81" s="172" t="s">
        <v>853</v>
      </c>
      <c r="S81" s="175" t="s">
        <v>854</v>
      </c>
      <c r="T81" s="171" t="s">
        <v>61</v>
      </c>
      <c r="U81" s="171" t="s">
        <v>1367</v>
      </c>
      <c r="V81" s="168">
        <v>30</v>
      </c>
    </row>
    <row r="82" spans="1:22" ht="25.5">
      <c r="A82" s="172" t="s">
        <v>855</v>
      </c>
      <c r="B82" s="172" t="s">
        <v>855</v>
      </c>
      <c r="C82" s="321" t="s">
        <v>855</v>
      </c>
      <c r="D82" s="321"/>
      <c r="E82" s="172" t="s">
        <v>856</v>
      </c>
      <c r="F82" s="321" t="s">
        <v>633</v>
      </c>
      <c r="G82" s="321"/>
      <c r="H82" s="172" t="s">
        <v>634</v>
      </c>
      <c r="I82" s="172" t="s">
        <v>574</v>
      </c>
      <c r="J82" s="172" t="s">
        <v>583</v>
      </c>
      <c r="K82" s="172"/>
      <c r="L82" s="172"/>
      <c r="M82" s="173"/>
      <c r="N82" s="173">
        <v>-1231.45</v>
      </c>
      <c r="O82" s="172" t="s">
        <v>575</v>
      </c>
      <c r="P82" s="172" t="s">
        <v>584</v>
      </c>
      <c r="Q82" s="172" t="s">
        <v>857</v>
      </c>
      <c r="R82" s="172" t="s">
        <v>858</v>
      </c>
      <c r="S82" s="175" t="s">
        <v>856</v>
      </c>
      <c r="T82" s="171" t="s">
        <v>1341</v>
      </c>
      <c r="U82" s="171" t="s">
        <v>1428</v>
      </c>
      <c r="V82" s="168">
        <v>52</v>
      </c>
    </row>
    <row r="83" spans="1:22" ht="25.5">
      <c r="A83" s="172" t="s">
        <v>859</v>
      </c>
      <c r="B83" s="172" t="s">
        <v>859</v>
      </c>
      <c r="C83" s="321" t="s">
        <v>859</v>
      </c>
      <c r="D83" s="321"/>
      <c r="E83" s="172" t="s">
        <v>108</v>
      </c>
      <c r="F83" s="321" t="s">
        <v>572</v>
      </c>
      <c r="G83" s="321"/>
      <c r="H83" s="172" t="s">
        <v>589</v>
      </c>
      <c r="I83" s="172" t="s">
        <v>574</v>
      </c>
      <c r="J83" s="172" t="s">
        <v>590</v>
      </c>
      <c r="K83" s="172" t="s">
        <v>582</v>
      </c>
      <c r="L83" s="172" t="s">
        <v>645</v>
      </c>
      <c r="M83" s="173"/>
      <c r="N83" s="173">
        <v>-5909</v>
      </c>
      <c r="O83" s="172" t="s">
        <v>575</v>
      </c>
      <c r="P83" s="172" t="s">
        <v>584</v>
      </c>
      <c r="Q83" s="172" t="s">
        <v>860</v>
      </c>
      <c r="R83" s="172" t="s">
        <v>605</v>
      </c>
      <c r="S83" s="175" t="s">
        <v>739</v>
      </c>
      <c r="T83" s="171" t="s">
        <v>61</v>
      </c>
      <c r="U83" s="171" t="s">
        <v>1368</v>
      </c>
      <c r="V83" s="168">
        <v>31</v>
      </c>
    </row>
    <row r="84" spans="1:22" ht="25.5">
      <c r="A84" s="172" t="s">
        <v>861</v>
      </c>
      <c r="B84" s="172" t="s">
        <v>861</v>
      </c>
      <c r="C84" s="321" t="s">
        <v>861</v>
      </c>
      <c r="D84" s="321"/>
      <c r="E84" s="172" t="s">
        <v>862</v>
      </c>
      <c r="F84" s="321" t="s">
        <v>572</v>
      </c>
      <c r="G84" s="321"/>
      <c r="H84" s="172" t="s">
        <v>573</v>
      </c>
      <c r="I84" s="172" t="s">
        <v>863</v>
      </c>
      <c r="J84" s="172" t="s">
        <v>864</v>
      </c>
      <c r="K84" s="172" t="s">
        <v>574</v>
      </c>
      <c r="L84" s="172" t="s">
        <v>583</v>
      </c>
      <c r="M84" s="173">
        <v>7500</v>
      </c>
      <c r="N84" s="173"/>
      <c r="O84" s="172" t="s">
        <v>575</v>
      </c>
      <c r="P84" s="172" t="s">
        <v>584</v>
      </c>
      <c r="Q84" s="172" t="s">
        <v>865</v>
      </c>
      <c r="R84" s="172" t="s">
        <v>866</v>
      </c>
      <c r="S84" s="175" t="s">
        <v>862</v>
      </c>
      <c r="T84" s="171" t="s">
        <v>32</v>
      </c>
      <c r="U84" s="171"/>
      <c r="V84" s="168"/>
    </row>
    <row r="85" spans="1:22" ht="25.5">
      <c r="A85" s="172" t="s">
        <v>867</v>
      </c>
      <c r="B85" s="172" t="s">
        <v>867</v>
      </c>
      <c r="C85" s="321" t="s">
        <v>867</v>
      </c>
      <c r="D85" s="321"/>
      <c r="E85" s="172" t="s">
        <v>868</v>
      </c>
      <c r="F85" s="321" t="s">
        <v>633</v>
      </c>
      <c r="G85" s="321"/>
      <c r="H85" s="172" t="s">
        <v>634</v>
      </c>
      <c r="I85" s="172" t="s">
        <v>574</v>
      </c>
      <c r="J85" s="172" t="s">
        <v>583</v>
      </c>
      <c r="K85" s="172"/>
      <c r="L85" s="172"/>
      <c r="M85" s="173"/>
      <c r="N85" s="173">
        <v>-299</v>
      </c>
      <c r="O85" s="172" t="s">
        <v>575</v>
      </c>
      <c r="P85" s="172" t="s">
        <v>584</v>
      </c>
      <c r="Q85" s="172" t="s">
        <v>869</v>
      </c>
      <c r="R85" s="172" t="s">
        <v>870</v>
      </c>
      <c r="S85" s="175" t="s">
        <v>868</v>
      </c>
      <c r="T85" s="171" t="s">
        <v>55</v>
      </c>
      <c r="U85" s="171" t="s">
        <v>1433</v>
      </c>
      <c r="V85" s="168">
        <v>62</v>
      </c>
    </row>
    <row r="86" spans="1:22" ht="25.5">
      <c r="A86" s="172" t="s">
        <v>871</v>
      </c>
      <c r="B86" s="172" t="s">
        <v>871</v>
      </c>
      <c r="C86" s="321" t="s">
        <v>871</v>
      </c>
      <c r="D86" s="321"/>
      <c r="E86" s="172" t="s">
        <v>872</v>
      </c>
      <c r="F86" s="321" t="s">
        <v>633</v>
      </c>
      <c r="G86" s="321"/>
      <c r="H86" s="172" t="s">
        <v>634</v>
      </c>
      <c r="I86" s="172" t="s">
        <v>574</v>
      </c>
      <c r="J86" s="172" t="s">
        <v>583</v>
      </c>
      <c r="K86" s="172"/>
      <c r="L86" s="172"/>
      <c r="M86" s="173"/>
      <c r="N86" s="173">
        <v>-616.9</v>
      </c>
      <c r="O86" s="172" t="s">
        <v>575</v>
      </c>
      <c r="P86" s="172" t="s">
        <v>584</v>
      </c>
      <c r="Q86" s="172" t="s">
        <v>873</v>
      </c>
      <c r="R86" s="172" t="s">
        <v>874</v>
      </c>
      <c r="S86" s="175" t="s">
        <v>872</v>
      </c>
      <c r="T86" s="171" t="s">
        <v>61</v>
      </c>
      <c r="U86" s="171" t="s">
        <v>1431</v>
      </c>
      <c r="V86" s="168">
        <v>60</v>
      </c>
    </row>
    <row r="87" spans="1:22">
      <c r="A87" s="172" t="s">
        <v>875</v>
      </c>
      <c r="B87" s="172" t="s">
        <v>875</v>
      </c>
      <c r="C87" s="321" t="s">
        <v>875</v>
      </c>
      <c r="D87" s="321"/>
      <c r="E87" s="172" t="s">
        <v>876</v>
      </c>
      <c r="F87" s="321" t="s">
        <v>572</v>
      </c>
      <c r="G87" s="321"/>
      <c r="H87" s="172" t="s">
        <v>761</v>
      </c>
      <c r="I87" s="172" t="s">
        <v>877</v>
      </c>
      <c r="J87" s="172" t="s">
        <v>878</v>
      </c>
      <c r="K87" s="172" t="s">
        <v>574</v>
      </c>
      <c r="L87" s="172" t="s">
        <v>583</v>
      </c>
      <c r="M87" s="173">
        <v>850</v>
      </c>
      <c r="N87" s="173"/>
      <c r="O87" s="172" t="s">
        <v>575</v>
      </c>
      <c r="P87" s="172" t="s">
        <v>584</v>
      </c>
      <c r="Q87" s="172" t="s">
        <v>879</v>
      </c>
      <c r="R87" s="172" t="s">
        <v>880</v>
      </c>
      <c r="S87" s="175" t="s">
        <v>881</v>
      </c>
      <c r="T87" s="171" t="s">
        <v>1341</v>
      </c>
      <c r="U87" s="171"/>
      <c r="V87" s="168"/>
    </row>
    <row r="88" spans="1:22" ht="25.5">
      <c r="A88" s="172" t="s">
        <v>882</v>
      </c>
      <c r="B88" s="172" t="s">
        <v>882</v>
      </c>
      <c r="C88" s="321" t="s">
        <v>882</v>
      </c>
      <c r="D88" s="321"/>
      <c r="E88" s="172" t="s">
        <v>108</v>
      </c>
      <c r="F88" s="321" t="s">
        <v>572</v>
      </c>
      <c r="G88" s="321"/>
      <c r="H88" s="172" t="s">
        <v>589</v>
      </c>
      <c r="I88" s="172" t="s">
        <v>574</v>
      </c>
      <c r="J88" s="172" t="s">
        <v>590</v>
      </c>
      <c r="K88" s="172" t="s">
        <v>582</v>
      </c>
      <c r="L88" s="172" t="s">
        <v>645</v>
      </c>
      <c r="M88" s="173"/>
      <c r="N88" s="173">
        <v>-1772</v>
      </c>
      <c r="O88" s="172" t="s">
        <v>575</v>
      </c>
      <c r="P88" s="172" t="s">
        <v>584</v>
      </c>
      <c r="Q88" s="172" t="s">
        <v>883</v>
      </c>
      <c r="R88" s="172" t="s">
        <v>650</v>
      </c>
      <c r="S88" s="175" t="s">
        <v>884</v>
      </c>
      <c r="T88" s="171" t="s">
        <v>55</v>
      </c>
      <c r="U88" s="171" t="s">
        <v>1336</v>
      </c>
      <c r="V88" s="168">
        <v>32</v>
      </c>
    </row>
    <row r="89" spans="1:22" ht="25.5">
      <c r="A89" s="172" t="s">
        <v>882</v>
      </c>
      <c r="B89" s="172" t="s">
        <v>882</v>
      </c>
      <c r="C89" s="321" t="s">
        <v>882</v>
      </c>
      <c r="D89" s="321"/>
      <c r="E89" s="172" t="s">
        <v>885</v>
      </c>
      <c r="F89" s="321" t="s">
        <v>610</v>
      </c>
      <c r="G89" s="321"/>
      <c r="H89" s="172" t="s">
        <v>611</v>
      </c>
      <c r="I89" s="172" t="s">
        <v>574</v>
      </c>
      <c r="J89" s="172" t="s">
        <v>583</v>
      </c>
      <c r="K89" s="172"/>
      <c r="L89" s="172"/>
      <c r="M89" s="173"/>
      <c r="N89" s="173">
        <v>-20</v>
      </c>
      <c r="O89" s="172" t="s">
        <v>575</v>
      </c>
      <c r="P89" s="172" t="s">
        <v>584</v>
      </c>
      <c r="Q89" s="172"/>
      <c r="R89" s="172" t="s">
        <v>630</v>
      </c>
      <c r="S89" s="175" t="s">
        <v>885</v>
      </c>
      <c r="T89" s="171" t="s">
        <v>55</v>
      </c>
      <c r="U89" s="171"/>
      <c r="V89" s="168"/>
    </row>
    <row r="90" spans="1:22" ht="51">
      <c r="A90" s="172" t="s">
        <v>882</v>
      </c>
      <c r="B90" s="172" t="s">
        <v>882</v>
      </c>
      <c r="C90" s="321" t="s">
        <v>882</v>
      </c>
      <c r="D90" s="321"/>
      <c r="E90" s="172" t="s">
        <v>886</v>
      </c>
      <c r="F90" s="321" t="s">
        <v>572</v>
      </c>
      <c r="G90" s="321"/>
      <c r="H90" s="172" t="s">
        <v>573</v>
      </c>
      <c r="I90" s="172" t="s">
        <v>887</v>
      </c>
      <c r="J90" s="172" t="s">
        <v>888</v>
      </c>
      <c r="K90" s="172" t="s">
        <v>574</v>
      </c>
      <c r="L90" s="172" t="s">
        <v>583</v>
      </c>
      <c r="M90" s="173">
        <v>522.15</v>
      </c>
      <c r="N90" s="173"/>
      <c r="O90" s="172" t="s">
        <v>575</v>
      </c>
      <c r="P90" s="172" t="s">
        <v>584</v>
      </c>
      <c r="Q90" s="172" t="s">
        <v>889</v>
      </c>
      <c r="R90" s="172" t="s">
        <v>890</v>
      </c>
      <c r="S90" s="175" t="s">
        <v>891</v>
      </c>
      <c r="T90" s="171" t="s">
        <v>33</v>
      </c>
      <c r="U90" s="171" t="s">
        <v>1395</v>
      </c>
      <c r="V90" s="168"/>
    </row>
    <row r="91" spans="1:22" ht="25.5">
      <c r="A91" s="172" t="s">
        <v>892</v>
      </c>
      <c r="B91" s="172" t="s">
        <v>892</v>
      </c>
      <c r="C91" s="321" t="s">
        <v>892</v>
      </c>
      <c r="D91" s="321"/>
      <c r="E91" s="172" t="s">
        <v>893</v>
      </c>
      <c r="F91" s="321" t="s">
        <v>633</v>
      </c>
      <c r="G91" s="321"/>
      <c r="H91" s="172" t="s">
        <v>634</v>
      </c>
      <c r="I91" s="172" t="s">
        <v>574</v>
      </c>
      <c r="J91" s="172" t="s">
        <v>583</v>
      </c>
      <c r="K91" s="172"/>
      <c r="L91" s="172"/>
      <c r="M91" s="173"/>
      <c r="N91" s="173">
        <v>-249</v>
      </c>
      <c r="O91" s="172" t="s">
        <v>575</v>
      </c>
      <c r="P91" s="172" t="s">
        <v>584</v>
      </c>
      <c r="Q91" s="172" t="s">
        <v>894</v>
      </c>
      <c r="R91" s="172" t="s">
        <v>895</v>
      </c>
      <c r="S91" s="175" t="s">
        <v>893</v>
      </c>
      <c r="T91" s="171" t="s">
        <v>61</v>
      </c>
      <c r="U91" s="171" t="s">
        <v>1430</v>
      </c>
      <c r="V91" s="168">
        <v>57</v>
      </c>
    </row>
    <row r="92" spans="1:22" ht="25.5">
      <c r="A92" s="172" t="s">
        <v>892</v>
      </c>
      <c r="B92" s="172" t="s">
        <v>892</v>
      </c>
      <c r="C92" s="321" t="s">
        <v>892</v>
      </c>
      <c r="D92" s="321"/>
      <c r="E92" s="172" t="s">
        <v>896</v>
      </c>
      <c r="F92" s="321" t="s">
        <v>633</v>
      </c>
      <c r="G92" s="321"/>
      <c r="H92" s="172" t="s">
        <v>633</v>
      </c>
      <c r="I92" s="172" t="s">
        <v>574</v>
      </c>
      <c r="J92" s="172" t="s">
        <v>583</v>
      </c>
      <c r="K92" s="172"/>
      <c r="L92" s="172"/>
      <c r="M92" s="173"/>
      <c r="N92" s="173">
        <v>-1207.02</v>
      </c>
      <c r="O92" s="172" t="s">
        <v>575</v>
      </c>
      <c r="P92" s="172" t="s">
        <v>584</v>
      </c>
      <c r="Q92" s="172" t="s">
        <v>897</v>
      </c>
      <c r="R92" s="172" t="s">
        <v>898</v>
      </c>
      <c r="S92" s="175" t="s">
        <v>896</v>
      </c>
      <c r="T92" s="171" t="s">
        <v>55</v>
      </c>
      <c r="U92" s="171" t="s">
        <v>1427</v>
      </c>
      <c r="V92" s="168">
        <v>58</v>
      </c>
    </row>
    <row r="93" spans="1:22" ht="31.5">
      <c r="A93" s="172" t="s">
        <v>899</v>
      </c>
      <c r="B93" s="172" t="s">
        <v>899</v>
      </c>
      <c r="C93" s="321" t="s">
        <v>899</v>
      </c>
      <c r="D93" s="321"/>
      <c r="E93" s="172" t="s">
        <v>900</v>
      </c>
      <c r="F93" s="321" t="s">
        <v>572</v>
      </c>
      <c r="G93" s="321"/>
      <c r="H93" s="172" t="s">
        <v>589</v>
      </c>
      <c r="I93" s="172" t="s">
        <v>574</v>
      </c>
      <c r="J93" s="172" t="s">
        <v>590</v>
      </c>
      <c r="K93" s="172" t="s">
        <v>901</v>
      </c>
      <c r="L93" s="172" t="s">
        <v>902</v>
      </c>
      <c r="M93" s="173"/>
      <c r="N93" s="173">
        <v>-7000</v>
      </c>
      <c r="O93" s="172" t="s">
        <v>575</v>
      </c>
      <c r="P93" s="172" t="s">
        <v>584</v>
      </c>
      <c r="Q93" s="172" t="s">
        <v>903</v>
      </c>
      <c r="R93" s="172" t="s">
        <v>755</v>
      </c>
      <c r="S93" s="175" t="s">
        <v>900</v>
      </c>
      <c r="T93" s="171" t="s">
        <v>1341</v>
      </c>
      <c r="U93" s="179" t="s">
        <v>1369</v>
      </c>
      <c r="V93" s="168">
        <v>33</v>
      </c>
    </row>
    <row r="94" spans="1:22" ht="25.5">
      <c r="A94" s="172" t="s">
        <v>899</v>
      </c>
      <c r="B94" s="172" t="s">
        <v>899</v>
      </c>
      <c r="C94" s="321" t="s">
        <v>899</v>
      </c>
      <c r="D94" s="321"/>
      <c r="E94" s="172" t="s">
        <v>143</v>
      </c>
      <c r="F94" s="321" t="s">
        <v>572</v>
      </c>
      <c r="G94" s="321"/>
      <c r="H94" s="172" t="s">
        <v>589</v>
      </c>
      <c r="I94" s="172" t="s">
        <v>574</v>
      </c>
      <c r="J94" s="172" t="s">
        <v>590</v>
      </c>
      <c r="K94" s="172" t="s">
        <v>804</v>
      </c>
      <c r="L94" s="172" t="s">
        <v>805</v>
      </c>
      <c r="M94" s="173"/>
      <c r="N94" s="173">
        <v>-6160</v>
      </c>
      <c r="O94" s="172" t="s">
        <v>575</v>
      </c>
      <c r="P94" s="172" t="s">
        <v>584</v>
      </c>
      <c r="Q94" s="172" t="s">
        <v>904</v>
      </c>
      <c r="R94" s="172" t="s">
        <v>755</v>
      </c>
      <c r="S94" s="175" t="s">
        <v>905</v>
      </c>
      <c r="T94" s="171" t="s">
        <v>61</v>
      </c>
      <c r="U94" s="171" t="s">
        <v>1370</v>
      </c>
      <c r="V94" s="168">
        <v>34</v>
      </c>
    </row>
    <row r="95" spans="1:22">
      <c r="A95" s="172" t="s">
        <v>906</v>
      </c>
      <c r="B95" s="172" t="s">
        <v>906</v>
      </c>
      <c r="C95" s="321" t="s">
        <v>899</v>
      </c>
      <c r="D95" s="321"/>
      <c r="E95" s="172" t="s">
        <v>272</v>
      </c>
      <c r="F95" s="321" t="s">
        <v>610</v>
      </c>
      <c r="G95" s="321"/>
      <c r="H95" s="172" t="s">
        <v>611</v>
      </c>
      <c r="I95" s="172" t="s">
        <v>574</v>
      </c>
      <c r="J95" s="172" t="s">
        <v>583</v>
      </c>
      <c r="K95" s="172"/>
      <c r="L95" s="172"/>
      <c r="M95" s="173"/>
      <c r="N95" s="173">
        <v>-310</v>
      </c>
      <c r="O95" s="172" t="s">
        <v>575</v>
      </c>
      <c r="P95" s="172" t="s">
        <v>584</v>
      </c>
      <c r="Q95" s="172"/>
      <c r="R95" s="172" t="s">
        <v>907</v>
      </c>
      <c r="S95" s="175" t="s">
        <v>272</v>
      </c>
      <c r="T95" s="171" t="s">
        <v>55</v>
      </c>
      <c r="U95" s="171" t="s">
        <v>1460</v>
      </c>
      <c r="V95" s="168"/>
    </row>
    <row r="96" spans="1:22" ht="25.5">
      <c r="A96" s="172" t="s">
        <v>908</v>
      </c>
      <c r="B96" s="172" t="s">
        <v>908</v>
      </c>
      <c r="C96" s="321" t="s">
        <v>908</v>
      </c>
      <c r="D96" s="321"/>
      <c r="E96" s="172" t="s">
        <v>909</v>
      </c>
      <c r="F96" s="321" t="s">
        <v>633</v>
      </c>
      <c r="G96" s="321"/>
      <c r="H96" s="172" t="s">
        <v>634</v>
      </c>
      <c r="I96" s="172" t="s">
        <v>574</v>
      </c>
      <c r="J96" s="172" t="s">
        <v>583</v>
      </c>
      <c r="K96" s="172"/>
      <c r="L96" s="172"/>
      <c r="M96" s="173"/>
      <c r="N96" s="173">
        <v>-1859.3</v>
      </c>
      <c r="O96" s="172" t="s">
        <v>575</v>
      </c>
      <c r="P96" s="172" t="s">
        <v>584</v>
      </c>
      <c r="Q96" s="172" t="s">
        <v>910</v>
      </c>
      <c r="R96" s="172" t="s">
        <v>911</v>
      </c>
      <c r="S96" s="175" t="s">
        <v>909</v>
      </c>
      <c r="T96" s="171" t="s">
        <v>61</v>
      </c>
      <c r="U96" s="171" t="s">
        <v>1432</v>
      </c>
      <c r="V96" s="168">
        <v>61</v>
      </c>
    </row>
    <row r="97" spans="1:22">
      <c r="A97" s="172" t="s">
        <v>912</v>
      </c>
      <c r="B97" s="172" t="s">
        <v>912</v>
      </c>
      <c r="C97" s="321" t="s">
        <v>912</v>
      </c>
      <c r="D97" s="321"/>
      <c r="E97" s="172" t="s">
        <v>913</v>
      </c>
      <c r="F97" s="321" t="s">
        <v>572</v>
      </c>
      <c r="G97" s="321"/>
      <c r="H97" s="172" t="s">
        <v>573</v>
      </c>
      <c r="I97" s="172" t="s">
        <v>617</v>
      </c>
      <c r="J97" s="172" t="s">
        <v>618</v>
      </c>
      <c r="K97" s="172" t="s">
        <v>574</v>
      </c>
      <c r="L97" s="172" t="s">
        <v>583</v>
      </c>
      <c r="M97" s="173">
        <v>16400</v>
      </c>
      <c r="N97" s="173"/>
      <c r="O97" s="172" t="s">
        <v>575</v>
      </c>
      <c r="P97" s="172" t="s">
        <v>584</v>
      </c>
      <c r="Q97" s="172"/>
      <c r="R97" s="172" t="s">
        <v>914</v>
      </c>
      <c r="S97" s="175" t="s">
        <v>913</v>
      </c>
      <c r="T97" s="171" t="s">
        <v>30</v>
      </c>
      <c r="U97" s="171"/>
      <c r="V97" s="168"/>
    </row>
    <row r="98" spans="1:22" ht="25.5">
      <c r="A98" s="172" t="s">
        <v>915</v>
      </c>
      <c r="B98" s="172" t="s">
        <v>915</v>
      </c>
      <c r="C98" s="321" t="s">
        <v>915</v>
      </c>
      <c r="D98" s="321"/>
      <c r="E98" s="172" t="s">
        <v>916</v>
      </c>
      <c r="F98" s="321" t="s">
        <v>633</v>
      </c>
      <c r="G98" s="321"/>
      <c r="H98" s="172" t="s">
        <v>634</v>
      </c>
      <c r="I98" s="172" t="s">
        <v>574</v>
      </c>
      <c r="J98" s="172" t="s">
        <v>583</v>
      </c>
      <c r="K98" s="172"/>
      <c r="L98" s="172"/>
      <c r="M98" s="173"/>
      <c r="N98" s="173">
        <v>-1529.3</v>
      </c>
      <c r="O98" s="172" t="s">
        <v>575</v>
      </c>
      <c r="P98" s="172" t="s">
        <v>584</v>
      </c>
      <c r="Q98" s="172" t="s">
        <v>917</v>
      </c>
      <c r="R98" s="172" t="s">
        <v>918</v>
      </c>
      <c r="S98" s="175" t="s">
        <v>916</v>
      </c>
      <c r="T98" s="171" t="s">
        <v>61</v>
      </c>
      <c r="U98" s="171" t="s">
        <v>1432</v>
      </c>
      <c r="V98" s="168">
        <v>64</v>
      </c>
    </row>
    <row r="99" spans="1:22" ht="25.5">
      <c r="A99" s="172" t="s">
        <v>919</v>
      </c>
      <c r="B99" s="172" t="s">
        <v>919</v>
      </c>
      <c r="C99" s="321" t="s">
        <v>919</v>
      </c>
      <c r="D99" s="321"/>
      <c r="E99" s="172" t="s">
        <v>920</v>
      </c>
      <c r="F99" s="321" t="s">
        <v>633</v>
      </c>
      <c r="G99" s="321"/>
      <c r="H99" s="172" t="s">
        <v>633</v>
      </c>
      <c r="I99" s="172" t="s">
        <v>574</v>
      </c>
      <c r="J99" s="172" t="s">
        <v>583</v>
      </c>
      <c r="K99" s="172"/>
      <c r="L99" s="172"/>
      <c r="M99" s="173"/>
      <c r="N99" s="173">
        <v>-206.92</v>
      </c>
      <c r="O99" s="172" t="s">
        <v>575</v>
      </c>
      <c r="P99" s="172" t="s">
        <v>584</v>
      </c>
      <c r="Q99" s="172" t="s">
        <v>921</v>
      </c>
      <c r="R99" s="172" t="s">
        <v>922</v>
      </c>
      <c r="S99" s="175" t="s">
        <v>920</v>
      </c>
      <c r="T99" s="171" t="s">
        <v>55</v>
      </c>
      <c r="U99" s="171" t="s">
        <v>1426</v>
      </c>
      <c r="V99" s="168">
        <v>59</v>
      </c>
    </row>
    <row r="100" spans="1:22" ht="25.5">
      <c r="A100" s="172" t="s">
        <v>919</v>
      </c>
      <c r="B100" s="172" t="s">
        <v>919</v>
      </c>
      <c r="C100" s="321" t="s">
        <v>919</v>
      </c>
      <c r="D100" s="321"/>
      <c r="E100" s="172" t="s">
        <v>146</v>
      </c>
      <c r="F100" s="321" t="s">
        <v>572</v>
      </c>
      <c r="G100" s="321"/>
      <c r="H100" s="172" t="s">
        <v>589</v>
      </c>
      <c r="I100" s="172" t="s">
        <v>574</v>
      </c>
      <c r="J100" s="172" t="s">
        <v>590</v>
      </c>
      <c r="K100" s="172" t="s">
        <v>923</v>
      </c>
      <c r="L100" s="172" t="s">
        <v>924</v>
      </c>
      <c r="M100" s="173"/>
      <c r="N100" s="173">
        <v>-43525</v>
      </c>
      <c r="O100" s="172" t="s">
        <v>575</v>
      </c>
      <c r="P100" s="172" t="s">
        <v>584</v>
      </c>
      <c r="Q100" s="172" t="s">
        <v>925</v>
      </c>
      <c r="R100" s="172" t="s">
        <v>736</v>
      </c>
      <c r="S100" s="175" t="s">
        <v>926</v>
      </c>
      <c r="T100" s="171" t="s">
        <v>32</v>
      </c>
      <c r="U100" s="171" t="s">
        <v>1372</v>
      </c>
      <c r="V100" s="168">
        <v>36</v>
      </c>
    </row>
    <row r="101" spans="1:22" ht="25.5">
      <c r="A101" s="172" t="s">
        <v>919</v>
      </c>
      <c r="B101" s="172" t="s">
        <v>919</v>
      </c>
      <c r="C101" s="321" t="s">
        <v>919</v>
      </c>
      <c r="D101" s="321"/>
      <c r="E101" s="172" t="s">
        <v>143</v>
      </c>
      <c r="F101" s="321" t="s">
        <v>572</v>
      </c>
      <c r="G101" s="321"/>
      <c r="H101" s="172" t="s">
        <v>589</v>
      </c>
      <c r="I101" s="172" t="s">
        <v>574</v>
      </c>
      <c r="J101" s="172" t="s">
        <v>590</v>
      </c>
      <c r="K101" s="172" t="s">
        <v>804</v>
      </c>
      <c r="L101" s="172" t="s">
        <v>805</v>
      </c>
      <c r="M101" s="173"/>
      <c r="N101" s="173">
        <v>-180</v>
      </c>
      <c r="O101" s="172" t="s">
        <v>575</v>
      </c>
      <c r="P101" s="172" t="s">
        <v>584</v>
      </c>
      <c r="Q101" s="172" t="s">
        <v>927</v>
      </c>
      <c r="R101" s="172" t="s">
        <v>736</v>
      </c>
      <c r="S101" s="175" t="s">
        <v>928</v>
      </c>
      <c r="T101" s="171" t="s">
        <v>61</v>
      </c>
      <c r="U101" s="171" t="s">
        <v>1373</v>
      </c>
      <c r="V101" s="168">
        <v>37</v>
      </c>
    </row>
    <row r="102" spans="1:22" ht="25.5">
      <c r="A102" s="172" t="s">
        <v>919</v>
      </c>
      <c r="B102" s="172" t="s">
        <v>919</v>
      </c>
      <c r="C102" s="321" t="s">
        <v>919</v>
      </c>
      <c r="D102" s="321"/>
      <c r="E102" s="172" t="s">
        <v>108</v>
      </c>
      <c r="F102" s="321" t="s">
        <v>572</v>
      </c>
      <c r="G102" s="321"/>
      <c r="H102" s="172" t="s">
        <v>589</v>
      </c>
      <c r="I102" s="172" t="s">
        <v>574</v>
      </c>
      <c r="J102" s="172" t="s">
        <v>590</v>
      </c>
      <c r="K102" s="172" t="s">
        <v>582</v>
      </c>
      <c r="L102" s="172" t="s">
        <v>645</v>
      </c>
      <c r="M102" s="173"/>
      <c r="N102" s="173">
        <v>-439</v>
      </c>
      <c r="O102" s="172" t="s">
        <v>575</v>
      </c>
      <c r="P102" s="172" t="s">
        <v>584</v>
      </c>
      <c r="Q102" s="172" t="s">
        <v>929</v>
      </c>
      <c r="R102" s="172" t="s">
        <v>736</v>
      </c>
      <c r="S102" s="175" t="s">
        <v>739</v>
      </c>
      <c r="T102" s="171" t="s">
        <v>61</v>
      </c>
      <c r="U102" s="171" t="s">
        <v>1371</v>
      </c>
      <c r="V102" s="168">
        <v>35</v>
      </c>
    </row>
    <row r="103" spans="1:22" ht="25.5">
      <c r="A103" s="172" t="s">
        <v>919</v>
      </c>
      <c r="B103" s="172" t="s">
        <v>919</v>
      </c>
      <c r="C103" s="321" t="s">
        <v>919</v>
      </c>
      <c r="D103" s="321"/>
      <c r="E103" s="172" t="s">
        <v>920</v>
      </c>
      <c r="F103" s="321" t="s">
        <v>633</v>
      </c>
      <c r="G103" s="321"/>
      <c r="H103" s="172" t="s">
        <v>633</v>
      </c>
      <c r="I103" s="172" t="s">
        <v>574</v>
      </c>
      <c r="J103" s="172" t="s">
        <v>583</v>
      </c>
      <c r="K103" s="172"/>
      <c r="L103" s="172"/>
      <c r="M103" s="173"/>
      <c r="N103" s="173">
        <v>-388.34</v>
      </c>
      <c r="O103" s="172" t="s">
        <v>575</v>
      </c>
      <c r="P103" s="172" t="s">
        <v>584</v>
      </c>
      <c r="Q103" s="172" t="s">
        <v>930</v>
      </c>
      <c r="R103" s="172" t="s">
        <v>931</v>
      </c>
      <c r="S103" s="175" t="s">
        <v>920</v>
      </c>
      <c r="T103" s="171" t="s">
        <v>33</v>
      </c>
      <c r="U103" s="186" t="s">
        <v>1461</v>
      </c>
      <c r="V103" s="168"/>
    </row>
    <row r="104" spans="1:22" ht="25.5">
      <c r="A104" s="172" t="s">
        <v>919</v>
      </c>
      <c r="B104" s="172" t="s">
        <v>919</v>
      </c>
      <c r="C104" s="321" t="s">
        <v>919</v>
      </c>
      <c r="D104" s="321"/>
      <c r="E104" s="172" t="s">
        <v>920</v>
      </c>
      <c r="F104" s="321" t="s">
        <v>633</v>
      </c>
      <c r="G104" s="321"/>
      <c r="H104" s="172" t="s">
        <v>633</v>
      </c>
      <c r="I104" s="172" t="s">
        <v>574</v>
      </c>
      <c r="J104" s="172" t="s">
        <v>583</v>
      </c>
      <c r="K104" s="172"/>
      <c r="L104" s="172"/>
      <c r="M104" s="173"/>
      <c r="N104" s="173">
        <v>-137.19999999999999</v>
      </c>
      <c r="O104" s="172" t="s">
        <v>575</v>
      </c>
      <c r="P104" s="172" t="s">
        <v>584</v>
      </c>
      <c r="Q104" s="172" t="s">
        <v>932</v>
      </c>
      <c r="R104" s="172" t="s">
        <v>933</v>
      </c>
      <c r="S104" s="175" t="s">
        <v>920</v>
      </c>
      <c r="T104" s="171" t="s">
        <v>55</v>
      </c>
      <c r="U104" s="171" t="s">
        <v>1426</v>
      </c>
      <c r="V104" s="168">
        <v>56</v>
      </c>
    </row>
    <row r="105" spans="1:22" ht="25.5">
      <c r="A105" s="172" t="s">
        <v>919</v>
      </c>
      <c r="B105" s="172" t="s">
        <v>919</v>
      </c>
      <c r="C105" s="321" t="s">
        <v>919</v>
      </c>
      <c r="D105" s="321"/>
      <c r="E105" s="172" t="s">
        <v>261</v>
      </c>
      <c r="F105" s="321" t="s">
        <v>572</v>
      </c>
      <c r="G105" s="321"/>
      <c r="H105" s="172" t="s">
        <v>589</v>
      </c>
      <c r="I105" s="172" t="s">
        <v>574</v>
      </c>
      <c r="J105" s="172" t="s">
        <v>590</v>
      </c>
      <c r="K105" s="172" t="s">
        <v>712</v>
      </c>
      <c r="L105" s="172" t="s">
        <v>934</v>
      </c>
      <c r="M105" s="173"/>
      <c r="N105" s="173">
        <v>-1200</v>
      </c>
      <c r="O105" s="172" t="s">
        <v>575</v>
      </c>
      <c r="P105" s="172" t="s">
        <v>584</v>
      </c>
      <c r="Q105" s="172" t="s">
        <v>935</v>
      </c>
      <c r="R105" s="172" t="s">
        <v>736</v>
      </c>
      <c r="S105" s="175" t="s">
        <v>936</v>
      </c>
      <c r="T105" s="171" t="s">
        <v>1341</v>
      </c>
      <c r="U105" s="171" t="s">
        <v>1374</v>
      </c>
      <c r="V105" s="168">
        <v>38</v>
      </c>
    </row>
    <row r="106" spans="1:22" ht="25.5">
      <c r="A106" s="172" t="s">
        <v>919</v>
      </c>
      <c r="B106" s="172" t="s">
        <v>919</v>
      </c>
      <c r="C106" s="321" t="s">
        <v>919</v>
      </c>
      <c r="D106" s="321"/>
      <c r="E106" s="172" t="s">
        <v>920</v>
      </c>
      <c r="F106" s="321" t="s">
        <v>633</v>
      </c>
      <c r="G106" s="321"/>
      <c r="H106" s="172" t="s">
        <v>633</v>
      </c>
      <c r="I106" s="172" t="s">
        <v>574</v>
      </c>
      <c r="J106" s="172" t="s">
        <v>583</v>
      </c>
      <c r="K106" s="172"/>
      <c r="L106" s="172"/>
      <c r="M106" s="173"/>
      <c r="N106" s="173">
        <v>-391.34</v>
      </c>
      <c r="O106" s="172" t="s">
        <v>575</v>
      </c>
      <c r="P106" s="172" t="s">
        <v>584</v>
      </c>
      <c r="Q106" s="172" t="s">
        <v>937</v>
      </c>
      <c r="R106" s="172" t="s">
        <v>938</v>
      </c>
      <c r="S106" s="175" t="s">
        <v>920</v>
      </c>
      <c r="T106" s="171" t="s">
        <v>33</v>
      </c>
      <c r="U106" s="186" t="s">
        <v>1461</v>
      </c>
      <c r="V106" s="168"/>
    </row>
    <row r="107" spans="1:22">
      <c r="A107" s="172" t="s">
        <v>939</v>
      </c>
      <c r="B107" s="172" t="s">
        <v>939</v>
      </c>
      <c r="C107" s="321" t="s">
        <v>939</v>
      </c>
      <c r="D107" s="321"/>
      <c r="E107" s="172" t="s">
        <v>940</v>
      </c>
      <c r="F107" s="321" t="s">
        <v>572</v>
      </c>
      <c r="G107" s="321"/>
      <c r="H107" s="172" t="s">
        <v>573</v>
      </c>
      <c r="I107" s="172" t="s">
        <v>941</v>
      </c>
      <c r="J107" s="172" t="s">
        <v>942</v>
      </c>
      <c r="K107" s="172" t="s">
        <v>574</v>
      </c>
      <c r="L107" s="172" t="s">
        <v>583</v>
      </c>
      <c r="M107" s="173">
        <v>20000</v>
      </c>
      <c r="N107" s="173"/>
      <c r="O107" s="172" t="s">
        <v>575</v>
      </c>
      <c r="P107" s="172" t="s">
        <v>584</v>
      </c>
      <c r="Q107" s="172"/>
      <c r="R107" s="172" t="s">
        <v>943</v>
      </c>
      <c r="S107" s="175" t="s">
        <v>940</v>
      </c>
      <c r="T107" s="171" t="s">
        <v>32</v>
      </c>
      <c r="U107" s="171"/>
      <c r="V107" s="168"/>
    </row>
    <row r="108" spans="1:22" ht="25.5">
      <c r="A108" s="172" t="s">
        <v>939</v>
      </c>
      <c r="B108" s="172" t="s">
        <v>939</v>
      </c>
      <c r="C108" s="321" t="s">
        <v>939</v>
      </c>
      <c r="D108" s="321"/>
      <c r="E108" s="172" t="s">
        <v>944</v>
      </c>
      <c r="F108" s="321" t="s">
        <v>633</v>
      </c>
      <c r="G108" s="321"/>
      <c r="H108" s="172" t="s">
        <v>634</v>
      </c>
      <c r="I108" s="172" t="s">
        <v>574</v>
      </c>
      <c r="J108" s="172" t="s">
        <v>583</v>
      </c>
      <c r="K108" s="172"/>
      <c r="L108" s="172"/>
      <c r="M108" s="173"/>
      <c r="N108" s="173">
        <v>-179</v>
      </c>
      <c r="O108" s="172" t="s">
        <v>575</v>
      </c>
      <c r="P108" s="172" t="s">
        <v>584</v>
      </c>
      <c r="Q108" s="172" t="s">
        <v>945</v>
      </c>
      <c r="R108" s="172" t="s">
        <v>946</v>
      </c>
      <c r="S108" s="175" t="s">
        <v>944</v>
      </c>
      <c r="T108" s="171" t="s">
        <v>55</v>
      </c>
      <c r="U108" s="171" t="s">
        <v>1434</v>
      </c>
      <c r="V108" s="168">
        <v>63</v>
      </c>
    </row>
    <row r="109" spans="1:22" ht="25.5">
      <c r="A109" s="172" t="s">
        <v>947</v>
      </c>
      <c r="B109" s="172" t="s">
        <v>947</v>
      </c>
      <c r="C109" s="321" t="s">
        <v>947</v>
      </c>
      <c r="D109" s="321"/>
      <c r="E109" s="172" t="s">
        <v>948</v>
      </c>
      <c r="F109" s="321" t="s">
        <v>572</v>
      </c>
      <c r="G109" s="321"/>
      <c r="H109" s="172" t="s">
        <v>573</v>
      </c>
      <c r="I109" s="172" t="s">
        <v>697</v>
      </c>
      <c r="J109" s="172" t="s">
        <v>698</v>
      </c>
      <c r="K109" s="172" t="s">
        <v>574</v>
      </c>
      <c r="L109" s="172" t="s">
        <v>583</v>
      </c>
      <c r="M109" s="173">
        <v>21404.22</v>
      </c>
      <c r="N109" s="173"/>
      <c r="O109" s="172" t="s">
        <v>575</v>
      </c>
      <c r="P109" s="172" t="s">
        <v>584</v>
      </c>
      <c r="Q109" s="172" t="s">
        <v>949</v>
      </c>
      <c r="R109" s="172" t="s">
        <v>950</v>
      </c>
      <c r="S109" s="175" t="s">
        <v>948</v>
      </c>
      <c r="T109" s="171" t="s">
        <v>34</v>
      </c>
      <c r="U109" s="171"/>
      <c r="V109" s="168"/>
    </row>
    <row r="110" spans="1:22" ht="25.5">
      <c r="A110" s="172" t="s">
        <v>951</v>
      </c>
      <c r="B110" s="172" t="s">
        <v>951</v>
      </c>
      <c r="C110" s="321" t="s">
        <v>951</v>
      </c>
      <c r="D110" s="321"/>
      <c r="E110" s="172" t="s">
        <v>952</v>
      </c>
      <c r="F110" s="321" t="s">
        <v>572</v>
      </c>
      <c r="G110" s="321"/>
      <c r="H110" s="172" t="s">
        <v>589</v>
      </c>
      <c r="I110" s="172" t="s">
        <v>574</v>
      </c>
      <c r="J110" s="172" t="s">
        <v>590</v>
      </c>
      <c r="K110" s="172" t="s">
        <v>953</v>
      </c>
      <c r="L110" s="172" t="s">
        <v>954</v>
      </c>
      <c r="M110" s="173"/>
      <c r="N110" s="173">
        <v>-1384.75</v>
      </c>
      <c r="O110" s="172" t="s">
        <v>575</v>
      </c>
      <c r="P110" s="172" t="s">
        <v>584</v>
      </c>
      <c r="Q110" s="172" t="s">
        <v>955</v>
      </c>
      <c r="R110" s="172" t="s">
        <v>594</v>
      </c>
      <c r="S110" s="175" t="s">
        <v>956</v>
      </c>
      <c r="T110" s="171" t="s">
        <v>27</v>
      </c>
      <c r="U110" s="171" t="s">
        <v>1377</v>
      </c>
      <c r="V110" s="168">
        <v>41</v>
      </c>
    </row>
    <row r="111" spans="1:22" ht="25.5">
      <c r="A111" s="172" t="s">
        <v>957</v>
      </c>
      <c r="B111" s="172" t="s">
        <v>957</v>
      </c>
      <c r="C111" s="321" t="s">
        <v>957</v>
      </c>
      <c r="D111" s="321"/>
      <c r="E111" s="172" t="s">
        <v>958</v>
      </c>
      <c r="F111" s="321" t="s">
        <v>633</v>
      </c>
      <c r="G111" s="321"/>
      <c r="H111" s="172" t="s">
        <v>634</v>
      </c>
      <c r="I111" s="172" t="s">
        <v>574</v>
      </c>
      <c r="J111" s="172" t="s">
        <v>583</v>
      </c>
      <c r="K111" s="172"/>
      <c r="L111" s="172"/>
      <c r="M111" s="173"/>
      <c r="N111" s="173">
        <v>-1252.3</v>
      </c>
      <c r="O111" s="172" t="s">
        <v>575</v>
      </c>
      <c r="P111" s="172" t="s">
        <v>584</v>
      </c>
      <c r="Q111" s="172" t="s">
        <v>959</v>
      </c>
      <c r="R111" s="172" t="s">
        <v>960</v>
      </c>
      <c r="S111" s="175" t="s">
        <v>958</v>
      </c>
      <c r="T111" s="171" t="s">
        <v>61</v>
      </c>
      <c r="U111" s="171" t="s">
        <v>1438</v>
      </c>
      <c r="V111" s="168">
        <v>69</v>
      </c>
    </row>
    <row r="112" spans="1:22" ht="25.5">
      <c r="A112" s="172" t="s">
        <v>961</v>
      </c>
      <c r="B112" s="172" t="s">
        <v>961</v>
      </c>
      <c r="C112" s="321" t="s">
        <v>961</v>
      </c>
      <c r="D112" s="321"/>
      <c r="E112" s="172" t="s">
        <v>962</v>
      </c>
      <c r="F112" s="321" t="s">
        <v>610</v>
      </c>
      <c r="G112" s="321"/>
      <c r="H112" s="172" t="s">
        <v>611</v>
      </c>
      <c r="I112" s="172" t="s">
        <v>574</v>
      </c>
      <c r="J112" s="172" t="s">
        <v>583</v>
      </c>
      <c r="K112" s="172"/>
      <c r="L112" s="172"/>
      <c r="M112" s="173"/>
      <c r="N112" s="173">
        <v>-18</v>
      </c>
      <c r="O112" s="172" t="s">
        <v>575</v>
      </c>
      <c r="P112" s="172" t="s">
        <v>584</v>
      </c>
      <c r="Q112" s="172"/>
      <c r="R112" s="172" t="s">
        <v>630</v>
      </c>
      <c r="S112" s="175" t="s">
        <v>962</v>
      </c>
      <c r="T112" s="171" t="s">
        <v>55</v>
      </c>
      <c r="U112" s="171"/>
      <c r="V112" s="168"/>
    </row>
    <row r="113" spans="1:22" ht="25.5">
      <c r="A113" s="172" t="s">
        <v>963</v>
      </c>
      <c r="B113" s="172" t="s">
        <v>963</v>
      </c>
      <c r="C113" s="321" t="s">
        <v>963</v>
      </c>
      <c r="D113" s="321"/>
      <c r="E113" s="172" t="s">
        <v>964</v>
      </c>
      <c r="F113" s="321" t="s">
        <v>572</v>
      </c>
      <c r="G113" s="321"/>
      <c r="H113" s="172" t="s">
        <v>573</v>
      </c>
      <c r="I113" s="172" t="s">
        <v>863</v>
      </c>
      <c r="J113" s="172" t="s">
        <v>864</v>
      </c>
      <c r="K113" s="172" t="s">
        <v>574</v>
      </c>
      <c r="L113" s="172" t="s">
        <v>583</v>
      </c>
      <c r="M113" s="173">
        <v>19793</v>
      </c>
      <c r="N113" s="173"/>
      <c r="O113" s="172" t="s">
        <v>575</v>
      </c>
      <c r="P113" s="172" t="s">
        <v>584</v>
      </c>
      <c r="Q113" s="172" t="s">
        <v>965</v>
      </c>
      <c r="R113" s="172" t="s">
        <v>966</v>
      </c>
      <c r="S113" s="175" t="s">
        <v>964</v>
      </c>
      <c r="T113" s="171" t="s">
        <v>32</v>
      </c>
      <c r="U113" s="171"/>
      <c r="V113" s="168"/>
    </row>
    <row r="114" spans="1:22" ht="25.5">
      <c r="A114" s="172" t="s">
        <v>967</v>
      </c>
      <c r="B114" s="172" t="s">
        <v>967</v>
      </c>
      <c r="C114" s="321" t="s">
        <v>967</v>
      </c>
      <c r="D114" s="321"/>
      <c r="E114" s="172" t="s">
        <v>143</v>
      </c>
      <c r="F114" s="321" t="s">
        <v>572</v>
      </c>
      <c r="G114" s="321"/>
      <c r="H114" s="172" t="s">
        <v>589</v>
      </c>
      <c r="I114" s="172" t="s">
        <v>574</v>
      </c>
      <c r="J114" s="172" t="s">
        <v>590</v>
      </c>
      <c r="K114" s="172" t="s">
        <v>804</v>
      </c>
      <c r="L114" s="172" t="s">
        <v>805</v>
      </c>
      <c r="M114" s="173"/>
      <c r="N114" s="173">
        <v>-7190</v>
      </c>
      <c r="O114" s="172" t="s">
        <v>575</v>
      </c>
      <c r="P114" s="172" t="s">
        <v>584</v>
      </c>
      <c r="Q114" s="172" t="s">
        <v>968</v>
      </c>
      <c r="R114" s="172" t="s">
        <v>736</v>
      </c>
      <c r="S114" s="175" t="s">
        <v>969</v>
      </c>
      <c r="T114" s="171" t="s">
        <v>61</v>
      </c>
      <c r="U114" s="171" t="s">
        <v>1375</v>
      </c>
      <c r="V114" s="168">
        <v>39</v>
      </c>
    </row>
    <row r="115" spans="1:22" ht="25.5">
      <c r="A115" s="172" t="s">
        <v>967</v>
      </c>
      <c r="B115" s="172" t="s">
        <v>967</v>
      </c>
      <c r="C115" s="321" t="s">
        <v>967</v>
      </c>
      <c r="D115" s="321"/>
      <c r="E115" s="172" t="s">
        <v>108</v>
      </c>
      <c r="F115" s="321" t="s">
        <v>572</v>
      </c>
      <c r="G115" s="321"/>
      <c r="H115" s="172" t="s">
        <v>589</v>
      </c>
      <c r="I115" s="172" t="s">
        <v>574</v>
      </c>
      <c r="J115" s="172" t="s">
        <v>590</v>
      </c>
      <c r="K115" s="172" t="s">
        <v>582</v>
      </c>
      <c r="L115" s="172" t="s">
        <v>645</v>
      </c>
      <c r="M115" s="173"/>
      <c r="N115" s="173">
        <v>-228.65</v>
      </c>
      <c r="O115" s="172" t="s">
        <v>575</v>
      </c>
      <c r="P115" s="172" t="s">
        <v>584</v>
      </c>
      <c r="Q115" s="172" t="s">
        <v>970</v>
      </c>
      <c r="R115" s="172" t="s">
        <v>736</v>
      </c>
      <c r="S115" s="175" t="s">
        <v>971</v>
      </c>
      <c r="T115" s="171" t="s">
        <v>61</v>
      </c>
      <c r="U115" s="171" t="s">
        <v>1376</v>
      </c>
      <c r="V115" s="168">
        <v>40</v>
      </c>
    </row>
    <row r="116" spans="1:22" ht="25.5">
      <c r="A116" s="172" t="s">
        <v>972</v>
      </c>
      <c r="B116" s="172" t="s">
        <v>972</v>
      </c>
      <c r="C116" s="321" t="s">
        <v>972</v>
      </c>
      <c r="D116" s="321"/>
      <c r="E116" s="172" t="s">
        <v>973</v>
      </c>
      <c r="F116" s="321" t="s">
        <v>633</v>
      </c>
      <c r="G116" s="321"/>
      <c r="H116" s="172" t="s">
        <v>634</v>
      </c>
      <c r="I116" s="172" t="s">
        <v>574</v>
      </c>
      <c r="J116" s="172" t="s">
        <v>583</v>
      </c>
      <c r="K116" s="172"/>
      <c r="L116" s="172"/>
      <c r="M116" s="173"/>
      <c r="N116" s="173">
        <v>-239</v>
      </c>
      <c r="O116" s="172" t="s">
        <v>575</v>
      </c>
      <c r="P116" s="172" t="s">
        <v>584</v>
      </c>
      <c r="Q116" s="172" t="s">
        <v>974</v>
      </c>
      <c r="R116" s="172" t="s">
        <v>975</v>
      </c>
      <c r="S116" s="175" t="s">
        <v>973</v>
      </c>
      <c r="T116" s="171" t="s">
        <v>55</v>
      </c>
      <c r="U116" s="171" t="s">
        <v>1436</v>
      </c>
      <c r="V116" s="168">
        <v>66</v>
      </c>
    </row>
    <row r="117" spans="1:22" ht="25.5">
      <c r="A117" s="172" t="s">
        <v>976</v>
      </c>
      <c r="B117" s="172" t="s">
        <v>976</v>
      </c>
      <c r="C117" s="321" t="s">
        <v>976</v>
      </c>
      <c r="D117" s="321"/>
      <c r="E117" s="172" t="s">
        <v>977</v>
      </c>
      <c r="F117" s="321" t="s">
        <v>633</v>
      </c>
      <c r="G117" s="321"/>
      <c r="H117" s="172" t="s">
        <v>634</v>
      </c>
      <c r="I117" s="172" t="s">
        <v>574</v>
      </c>
      <c r="J117" s="172" t="s">
        <v>583</v>
      </c>
      <c r="K117" s="172"/>
      <c r="L117" s="172"/>
      <c r="M117" s="173"/>
      <c r="N117" s="173">
        <v>-139.80000000000001</v>
      </c>
      <c r="O117" s="172" t="s">
        <v>575</v>
      </c>
      <c r="P117" s="172" t="s">
        <v>584</v>
      </c>
      <c r="Q117" s="172" t="s">
        <v>978</v>
      </c>
      <c r="R117" s="172" t="s">
        <v>979</v>
      </c>
      <c r="S117" s="175" t="s">
        <v>977</v>
      </c>
      <c r="T117" s="171" t="s">
        <v>55</v>
      </c>
      <c r="U117" s="171" t="s">
        <v>1440</v>
      </c>
      <c r="V117" s="168">
        <v>71</v>
      </c>
    </row>
    <row r="118" spans="1:22" ht="25.5">
      <c r="A118" s="172" t="s">
        <v>976</v>
      </c>
      <c r="B118" s="172" t="s">
        <v>976</v>
      </c>
      <c r="C118" s="321" t="s">
        <v>976</v>
      </c>
      <c r="D118" s="321"/>
      <c r="E118" s="172" t="s">
        <v>980</v>
      </c>
      <c r="F118" s="321" t="s">
        <v>633</v>
      </c>
      <c r="G118" s="321"/>
      <c r="H118" s="172" t="s">
        <v>634</v>
      </c>
      <c r="I118" s="172" t="s">
        <v>574</v>
      </c>
      <c r="J118" s="172" t="s">
        <v>583</v>
      </c>
      <c r="K118" s="172"/>
      <c r="L118" s="172"/>
      <c r="M118" s="173"/>
      <c r="N118" s="173">
        <v>-216.9</v>
      </c>
      <c r="O118" s="172" t="s">
        <v>575</v>
      </c>
      <c r="P118" s="172" t="s">
        <v>584</v>
      </c>
      <c r="Q118" s="172" t="s">
        <v>981</v>
      </c>
      <c r="R118" s="172" t="s">
        <v>982</v>
      </c>
      <c r="S118" s="175" t="s">
        <v>980</v>
      </c>
      <c r="T118" s="171" t="s">
        <v>55</v>
      </c>
      <c r="U118" s="171" t="s">
        <v>1441</v>
      </c>
      <c r="V118" s="168">
        <v>72</v>
      </c>
    </row>
    <row r="119" spans="1:22" ht="25.5">
      <c r="A119" s="172" t="s">
        <v>983</v>
      </c>
      <c r="B119" s="172" t="s">
        <v>983</v>
      </c>
      <c r="C119" s="321" t="s">
        <v>983</v>
      </c>
      <c r="D119" s="321"/>
      <c r="E119" s="172" t="s">
        <v>984</v>
      </c>
      <c r="F119" s="321" t="s">
        <v>633</v>
      </c>
      <c r="G119" s="321"/>
      <c r="H119" s="172" t="s">
        <v>633</v>
      </c>
      <c r="I119" s="172" t="s">
        <v>574</v>
      </c>
      <c r="J119" s="172" t="s">
        <v>583</v>
      </c>
      <c r="K119" s="172"/>
      <c r="L119" s="172"/>
      <c r="M119" s="173"/>
      <c r="N119" s="173">
        <v>-800</v>
      </c>
      <c r="O119" s="172" t="s">
        <v>575</v>
      </c>
      <c r="P119" s="172" t="s">
        <v>584</v>
      </c>
      <c r="Q119" s="172" t="s">
        <v>985</v>
      </c>
      <c r="R119" s="172" t="s">
        <v>986</v>
      </c>
      <c r="S119" s="175" t="s">
        <v>984</v>
      </c>
      <c r="T119" s="171" t="s">
        <v>55</v>
      </c>
      <c r="U119" s="171" t="s">
        <v>1426</v>
      </c>
      <c r="V119" s="168">
        <v>73</v>
      </c>
    </row>
    <row r="120" spans="1:22" ht="25.5">
      <c r="A120" s="172" t="s">
        <v>987</v>
      </c>
      <c r="B120" s="172" t="s">
        <v>987</v>
      </c>
      <c r="C120" s="321" t="s">
        <v>987</v>
      </c>
      <c r="D120" s="321"/>
      <c r="E120" s="172" t="s">
        <v>988</v>
      </c>
      <c r="F120" s="321" t="s">
        <v>633</v>
      </c>
      <c r="G120" s="321"/>
      <c r="H120" s="172" t="s">
        <v>634</v>
      </c>
      <c r="I120" s="172" t="s">
        <v>574</v>
      </c>
      <c r="J120" s="172" t="s">
        <v>583</v>
      </c>
      <c r="K120" s="172"/>
      <c r="L120" s="172"/>
      <c r="M120" s="173"/>
      <c r="N120" s="173">
        <v>-440.7</v>
      </c>
      <c r="O120" s="172" t="s">
        <v>575</v>
      </c>
      <c r="P120" s="172" t="s">
        <v>584</v>
      </c>
      <c r="Q120" s="172" t="s">
        <v>989</v>
      </c>
      <c r="R120" s="172" t="s">
        <v>990</v>
      </c>
      <c r="S120" s="175" t="s">
        <v>988</v>
      </c>
      <c r="T120" s="171" t="s">
        <v>61</v>
      </c>
      <c r="U120" s="171" t="s">
        <v>1439</v>
      </c>
      <c r="V120" s="168">
        <v>70</v>
      </c>
    </row>
    <row r="121" spans="1:22" ht="25.5">
      <c r="A121" s="172" t="s">
        <v>991</v>
      </c>
      <c r="B121" s="172" t="s">
        <v>991</v>
      </c>
      <c r="C121" s="321" t="s">
        <v>991</v>
      </c>
      <c r="D121" s="321"/>
      <c r="E121" s="172" t="s">
        <v>992</v>
      </c>
      <c r="F121" s="321" t="s">
        <v>633</v>
      </c>
      <c r="G121" s="321"/>
      <c r="H121" s="172" t="s">
        <v>634</v>
      </c>
      <c r="I121" s="172" t="s">
        <v>574</v>
      </c>
      <c r="J121" s="172" t="s">
        <v>583</v>
      </c>
      <c r="K121" s="172"/>
      <c r="L121" s="172"/>
      <c r="M121" s="173"/>
      <c r="N121" s="173">
        <v>-374.6</v>
      </c>
      <c r="O121" s="172" t="s">
        <v>575</v>
      </c>
      <c r="P121" s="172" t="s">
        <v>584</v>
      </c>
      <c r="Q121" s="172" t="s">
        <v>993</v>
      </c>
      <c r="R121" s="172" t="s">
        <v>994</v>
      </c>
      <c r="S121" s="175" t="s">
        <v>992</v>
      </c>
      <c r="T121" s="171" t="s">
        <v>55</v>
      </c>
      <c r="U121" s="171" t="s">
        <v>1437</v>
      </c>
      <c r="V121" s="168">
        <v>67</v>
      </c>
    </row>
    <row r="122" spans="1:22" ht="25.5">
      <c r="A122" s="172" t="s">
        <v>995</v>
      </c>
      <c r="B122" s="172" t="s">
        <v>995</v>
      </c>
      <c r="C122" s="321" t="s">
        <v>995</v>
      </c>
      <c r="D122" s="321"/>
      <c r="E122" s="172" t="s">
        <v>996</v>
      </c>
      <c r="F122" s="321" t="s">
        <v>633</v>
      </c>
      <c r="G122" s="321"/>
      <c r="H122" s="172" t="s">
        <v>634</v>
      </c>
      <c r="I122" s="172" t="s">
        <v>574</v>
      </c>
      <c r="J122" s="172" t="s">
        <v>583</v>
      </c>
      <c r="K122" s="172"/>
      <c r="L122" s="172"/>
      <c r="M122" s="173"/>
      <c r="N122" s="173">
        <v>-1410</v>
      </c>
      <c r="O122" s="172" t="s">
        <v>575</v>
      </c>
      <c r="P122" s="172" t="s">
        <v>584</v>
      </c>
      <c r="Q122" s="172" t="s">
        <v>997</v>
      </c>
      <c r="R122" s="172" t="s">
        <v>998</v>
      </c>
      <c r="S122" s="175" t="s">
        <v>996</v>
      </c>
      <c r="T122" s="171" t="s">
        <v>61</v>
      </c>
      <c r="U122" s="171" t="s">
        <v>1435</v>
      </c>
      <c r="V122" s="168">
        <v>65</v>
      </c>
    </row>
    <row r="123" spans="1:22">
      <c r="A123" s="172" t="s">
        <v>995</v>
      </c>
      <c r="B123" s="172" t="s">
        <v>995</v>
      </c>
      <c r="C123" s="321" t="s">
        <v>995</v>
      </c>
      <c r="D123" s="321"/>
      <c r="E123" s="172" t="s">
        <v>999</v>
      </c>
      <c r="F123" s="321" t="s">
        <v>572</v>
      </c>
      <c r="G123" s="321"/>
      <c r="H123" s="172" t="s">
        <v>573</v>
      </c>
      <c r="I123" s="172" t="s">
        <v>617</v>
      </c>
      <c r="J123" s="172" t="s">
        <v>618</v>
      </c>
      <c r="K123" s="172" t="s">
        <v>574</v>
      </c>
      <c r="L123" s="172" t="s">
        <v>583</v>
      </c>
      <c r="M123" s="173">
        <v>450</v>
      </c>
      <c r="N123" s="173"/>
      <c r="O123" s="172" t="s">
        <v>575</v>
      </c>
      <c r="P123" s="172" t="s">
        <v>584</v>
      </c>
      <c r="Q123" s="172"/>
      <c r="R123" s="172" t="s">
        <v>1000</v>
      </c>
      <c r="S123" s="175" t="s">
        <v>999</v>
      </c>
      <c r="T123" s="171" t="s">
        <v>30</v>
      </c>
      <c r="U123" s="171"/>
      <c r="V123" s="168"/>
    </row>
    <row r="124" spans="1:22" ht="25.5">
      <c r="A124" s="172" t="s">
        <v>1001</v>
      </c>
      <c r="B124" s="172" t="s">
        <v>1001</v>
      </c>
      <c r="C124" s="321" t="s">
        <v>1001</v>
      </c>
      <c r="D124" s="321"/>
      <c r="E124" s="172" t="s">
        <v>1002</v>
      </c>
      <c r="F124" s="321" t="s">
        <v>633</v>
      </c>
      <c r="G124" s="321"/>
      <c r="H124" s="172" t="s">
        <v>634</v>
      </c>
      <c r="I124" s="172" t="s">
        <v>574</v>
      </c>
      <c r="J124" s="172" t="s">
        <v>583</v>
      </c>
      <c r="K124" s="172"/>
      <c r="L124" s="172"/>
      <c r="M124" s="173"/>
      <c r="N124" s="173">
        <v>-885</v>
      </c>
      <c r="O124" s="172" t="s">
        <v>575</v>
      </c>
      <c r="P124" s="172" t="s">
        <v>584</v>
      </c>
      <c r="Q124" s="172" t="s">
        <v>1003</v>
      </c>
      <c r="R124" s="172" t="s">
        <v>1004</v>
      </c>
      <c r="S124" s="175" t="s">
        <v>1002</v>
      </c>
      <c r="T124" s="171" t="s">
        <v>61</v>
      </c>
      <c r="U124" s="171" t="s">
        <v>1435</v>
      </c>
      <c r="V124" s="168">
        <v>68</v>
      </c>
    </row>
    <row r="125" spans="1:22" ht="25.5">
      <c r="A125" s="172" t="s">
        <v>1001</v>
      </c>
      <c r="B125" s="172" t="s">
        <v>1001</v>
      </c>
      <c r="C125" s="321" t="s">
        <v>1001</v>
      </c>
      <c r="D125" s="321"/>
      <c r="E125" s="172" t="s">
        <v>1005</v>
      </c>
      <c r="F125" s="321" t="s">
        <v>633</v>
      </c>
      <c r="G125" s="321"/>
      <c r="H125" s="172" t="s">
        <v>634</v>
      </c>
      <c r="I125" s="172" t="s">
        <v>574</v>
      </c>
      <c r="J125" s="172" t="s">
        <v>583</v>
      </c>
      <c r="K125" s="172"/>
      <c r="L125" s="172"/>
      <c r="M125" s="173"/>
      <c r="N125" s="173">
        <v>-726.4</v>
      </c>
      <c r="O125" s="172" t="s">
        <v>575</v>
      </c>
      <c r="P125" s="172" t="s">
        <v>584</v>
      </c>
      <c r="Q125" s="172" t="s">
        <v>1006</v>
      </c>
      <c r="R125" s="172" t="s">
        <v>1007</v>
      </c>
      <c r="S125" s="175" t="s">
        <v>1005</v>
      </c>
      <c r="T125" s="171" t="s">
        <v>61</v>
      </c>
      <c r="U125" s="171" t="s">
        <v>1442</v>
      </c>
      <c r="V125" s="168">
        <v>47</v>
      </c>
    </row>
    <row r="126" spans="1:22">
      <c r="A126" s="172" t="s">
        <v>1008</v>
      </c>
      <c r="B126" s="172" t="s">
        <v>1008</v>
      </c>
      <c r="C126" s="321" t="s">
        <v>1008</v>
      </c>
      <c r="D126" s="321"/>
      <c r="E126" s="172" t="s">
        <v>1009</v>
      </c>
      <c r="F126" s="321" t="s">
        <v>572</v>
      </c>
      <c r="G126" s="321"/>
      <c r="H126" s="172" t="s">
        <v>573</v>
      </c>
      <c r="I126" s="172" t="s">
        <v>662</v>
      </c>
      <c r="J126" s="172" t="s">
        <v>663</v>
      </c>
      <c r="K126" s="172" t="s">
        <v>574</v>
      </c>
      <c r="L126" s="172" t="s">
        <v>583</v>
      </c>
      <c r="M126" s="173">
        <v>491.25</v>
      </c>
      <c r="N126" s="173"/>
      <c r="O126" s="172" t="s">
        <v>575</v>
      </c>
      <c r="P126" s="172" t="s">
        <v>584</v>
      </c>
      <c r="Q126" s="172" t="s">
        <v>1010</v>
      </c>
      <c r="R126" s="172" t="s">
        <v>1011</v>
      </c>
      <c r="S126" s="175" t="s">
        <v>1009</v>
      </c>
      <c r="T126" s="171" t="s">
        <v>33</v>
      </c>
      <c r="U126" s="171"/>
      <c r="V126" s="168"/>
    </row>
    <row r="127" spans="1:22">
      <c r="A127" s="172" t="s">
        <v>1012</v>
      </c>
      <c r="B127" s="172" t="s">
        <v>1012</v>
      </c>
      <c r="C127" s="321" t="s">
        <v>1012</v>
      </c>
      <c r="D127" s="321"/>
      <c r="E127" s="172" t="s">
        <v>102</v>
      </c>
      <c r="F127" s="321" t="s">
        <v>610</v>
      </c>
      <c r="G127" s="321"/>
      <c r="H127" s="172" t="s">
        <v>611</v>
      </c>
      <c r="I127" s="172" t="s">
        <v>574</v>
      </c>
      <c r="J127" s="172" t="s">
        <v>583</v>
      </c>
      <c r="K127" s="172" t="s">
        <v>612</v>
      </c>
      <c r="L127" s="172"/>
      <c r="M127" s="173"/>
      <c r="N127" s="173">
        <v>-21</v>
      </c>
      <c r="O127" s="172" t="s">
        <v>575</v>
      </c>
      <c r="P127" s="172" t="s">
        <v>584</v>
      </c>
      <c r="Q127" s="172" t="s">
        <v>1013</v>
      </c>
      <c r="R127" s="172" t="s">
        <v>1014</v>
      </c>
      <c r="S127" s="175" t="s">
        <v>102</v>
      </c>
      <c r="T127" s="171" t="s">
        <v>55</v>
      </c>
      <c r="U127" s="171"/>
      <c r="V127" s="168"/>
    </row>
    <row r="128" spans="1:22">
      <c r="A128" s="172" t="s">
        <v>1015</v>
      </c>
      <c r="B128" s="172" t="s">
        <v>1015</v>
      </c>
      <c r="C128" s="321" t="s">
        <v>1015</v>
      </c>
      <c r="D128" s="321"/>
      <c r="E128" s="172" t="s">
        <v>1016</v>
      </c>
      <c r="F128" s="321" t="s">
        <v>572</v>
      </c>
      <c r="G128" s="321"/>
      <c r="H128" s="172" t="s">
        <v>573</v>
      </c>
      <c r="I128" s="172" t="s">
        <v>1017</v>
      </c>
      <c r="J128" s="172" t="s">
        <v>1018</v>
      </c>
      <c r="K128" s="172" t="s">
        <v>574</v>
      </c>
      <c r="L128" s="172" t="s">
        <v>583</v>
      </c>
      <c r="M128" s="173">
        <v>8000</v>
      </c>
      <c r="N128" s="173"/>
      <c r="O128" s="172" t="s">
        <v>575</v>
      </c>
      <c r="P128" s="172" t="s">
        <v>584</v>
      </c>
      <c r="Q128" s="172"/>
      <c r="R128" s="172" t="s">
        <v>1019</v>
      </c>
      <c r="S128" s="175" t="s">
        <v>1016</v>
      </c>
      <c r="T128" s="171" t="s">
        <v>32</v>
      </c>
      <c r="U128" s="171"/>
      <c r="V128" s="168"/>
    </row>
    <row r="129" spans="1:22">
      <c r="A129" s="172" t="s">
        <v>1015</v>
      </c>
      <c r="B129" s="172" t="s">
        <v>1015</v>
      </c>
      <c r="C129" s="321" t="s">
        <v>1015</v>
      </c>
      <c r="D129" s="321"/>
      <c r="E129" s="172" t="s">
        <v>1020</v>
      </c>
      <c r="F129" s="321" t="s">
        <v>1021</v>
      </c>
      <c r="G129" s="321"/>
      <c r="H129" s="172" t="s">
        <v>1022</v>
      </c>
      <c r="I129" s="172" t="s">
        <v>574</v>
      </c>
      <c r="J129" s="172" t="s">
        <v>590</v>
      </c>
      <c r="K129" s="172" t="s">
        <v>1023</v>
      </c>
      <c r="L129" s="172" t="s">
        <v>1024</v>
      </c>
      <c r="M129" s="173"/>
      <c r="N129" s="173">
        <v>-748.75</v>
      </c>
      <c r="O129" s="172" t="s">
        <v>575</v>
      </c>
      <c r="P129" s="172" t="s">
        <v>584</v>
      </c>
      <c r="Q129" s="172" t="s">
        <v>1025</v>
      </c>
      <c r="R129" s="172" t="s">
        <v>1026</v>
      </c>
      <c r="S129" s="175" t="s">
        <v>1020</v>
      </c>
      <c r="T129" s="171" t="s">
        <v>55</v>
      </c>
      <c r="U129" s="171" t="s">
        <v>1423</v>
      </c>
      <c r="V129" s="168">
        <v>42</v>
      </c>
    </row>
    <row r="130" spans="1:22" ht="25.5">
      <c r="A130" s="172" t="s">
        <v>1027</v>
      </c>
      <c r="B130" s="172" t="s">
        <v>1027</v>
      </c>
      <c r="C130" s="321" t="s">
        <v>1027</v>
      </c>
      <c r="D130" s="321"/>
      <c r="E130" s="172" t="s">
        <v>1028</v>
      </c>
      <c r="F130" s="321" t="s">
        <v>610</v>
      </c>
      <c r="G130" s="321"/>
      <c r="H130" s="172" t="s">
        <v>611</v>
      </c>
      <c r="I130" s="172" t="s">
        <v>574</v>
      </c>
      <c r="J130" s="172" t="s">
        <v>583</v>
      </c>
      <c r="K130" s="172"/>
      <c r="L130" s="172"/>
      <c r="M130" s="173"/>
      <c r="N130" s="173">
        <v>-8</v>
      </c>
      <c r="O130" s="172" t="s">
        <v>575</v>
      </c>
      <c r="P130" s="172" t="s">
        <v>584</v>
      </c>
      <c r="Q130" s="172"/>
      <c r="R130" s="172" t="s">
        <v>630</v>
      </c>
      <c r="S130" s="175" t="s">
        <v>1028</v>
      </c>
      <c r="T130" s="171" t="s">
        <v>55</v>
      </c>
      <c r="U130" s="171"/>
      <c r="V130" s="168"/>
    </row>
    <row r="131" spans="1:22">
      <c r="A131" s="172" t="s">
        <v>1029</v>
      </c>
      <c r="B131" s="172" t="s">
        <v>1029</v>
      </c>
      <c r="C131" s="321" t="s">
        <v>1029</v>
      </c>
      <c r="D131" s="321"/>
      <c r="E131" s="172" t="s">
        <v>1030</v>
      </c>
      <c r="F131" s="321" t="s">
        <v>572</v>
      </c>
      <c r="G131" s="321"/>
      <c r="H131" s="172" t="s">
        <v>742</v>
      </c>
      <c r="I131" s="172" t="s">
        <v>1031</v>
      </c>
      <c r="J131" s="172" t="s">
        <v>1032</v>
      </c>
      <c r="K131" s="172" t="s">
        <v>574</v>
      </c>
      <c r="L131" s="172" t="s">
        <v>583</v>
      </c>
      <c r="M131" s="173">
        <v>460</v>
      </c>
      <c r="N131" s="173"/>
      <c r="O131" s="172" t="s">
        <v>575</v>
      </c>
      <c r="P131" s="172" t="s">
        <v>584</v>
      </c>
      <c r="Q131" s="172" t="s">
        <v>1033</v>
      </c>
      <c r="R131" s="172" t="s">
        <v>1034</v>
      </c>
      <c r="S131" s="175" t="s">
        <v>1035</v>
      </c>
      <c r="T131" s="171" t="s">
        <v>1341</v>
      </c>
      <c r="U131" s="171"/>
      <c r="V131" s="168"/>
    </row>
    <row r="132" spans="1:22">
      <c r="A132" s="172" t="s">
        <v>1029</v>
      </c>
      <c r="B132" s="172" t="s">
        <v>1029</v>
      </c>
      <c r="C132" s="321" t="s">
        <v>1029</v>
      </c>
      <c r="D132" s="321"/>
      <c r="E132" s="172" t="s">
        <v>1036</v>
      </c>
      <c r="F132" s="321" t="s">
        <v>572</v>
      </c>
      <c r="G132" s="321"/>
      <c r="H132" s="172" t="s">
        <v>573</v>
      </c>
      <c r="I132" s="172" t="s">
        <v>662</v>
      </c>
      <c r="J132" s="172" t="s">
        <v>663</v>
      </c>
      <c r="K132" s="172" t="s">
        <v>574</v>
      </c>
      <c r="L132" s="172" t="s">
        <v>583</v>
      </c>
      <c r="M132" s="173">
        <v>294.75</v>
      </c>
      <c r="N132" s="173"/>
      <c r="O132" s="172" t="s">
        <v>575</v>
      </c>
      <c r="P132" s="172" t="s">
        <v>584</v>
      </c>
      <c r="Q132" s="172" t="s">
        <v>1037</v>
      </c>
      <c r="R132" s="172" t="s">
        <v>1038</v>
      </c>
      <c r="S132" s="175" t="s">
        <v>1036</v>
      </c>
      <c r="T132" s="171" t="s">
        <v>33</v>
      </c>
      <c r="U132" s="171" t="s">
        <v>1378</v>
      </c>
      <c r="V132" s="168"/>
    </row>
    <row r="133" spans="1:22">
      <c r="A133" s="172" t="s">
        <v>1039</v>
      </c>
      <c r="B133" s="172" t="s">
        <v>1039</v>
      </c>
      <c r="C133" s="321" t="s">
        <v>1039</v>
      </c>
      <c r="D133" s="321"/>
      <c r="E133" s="172" t="s">
        <v>1040</v>
      </c>
      <c r="F133" s="321" t="s">
        <v>572</v>
      </c>
      <c r="G133" s="321"/>
      <c r="H133" s="172" t="s">
        <v>742</v>
      </c>
      <c r="I133" s="172" t="s">
        <v>1041</v>
      </c>
      <c r="J133" s="172" t="s">
        <v>1042</v>
      </c>
      <c r="K133" s="172" t="s">
        <v>574</v>
      </c>
      <c r="L133" s="172" t="s">
        <v>583</v>
      </c>
      <c r="M133" s="173">
        <v>800</v>
      </c>
      <c r="N133" s="173"/>
      <c r="O133" s="172" t="s">
        <v>575</v>
      </c>
      <c r="P133" s="172" t="s">
        <v>584</v>
      </c>
      <c r="Q133" s="172" t="s">
        <v>1043</v>
      </c>
      <c r="R133" s="172" t="s">
        <v>1044</v>
      </c>
      <c r="S133" s="175" t="s">
        <v>1045</v>
      </c>
      <c r="T133" s="171" t="s">
        <v>1341</v>
      </c>
      <c r="U133" s="171"/>
      <c r="V133" s="168"/>
    </row>
    <row r="134" spans="1:22">
      <c r="A134" s="172" t="s">
        <v>1039</v>
      </c>
      <c r="B134" s="172" t="s">
        <v>1039</v>
      </c>
      <c r="C134" s="321" t="s">
        <v>1039</v>
      </c>
      <c r="D134" s="321"/>
      <c r="E134" s="172" t="s">
        <v>1046</v>
      </c>
      <c r="F134" s="321" t="s">
        <v>572</v>
      </c>
      <c r="G134" s="321"/>
      <c r="H134" s="172" t="s">
        <v>573</v>
      </c>
      <c r="I134" s="172" t="s">
        <v>1047</v>
      </c>
      <c r="J134" s="172" t="s">
        <v>1048</v>
      </c>
      <c r="K134" s="172" t="s">
        <v>574</v>
      </c>
      <c r="L134" s="172" t="s">
        <v>583</v>
      </c>
      <c r="M134" s="173">
        <v>800</v>
      </c>
      <c r="N134" s="173"/>
      <c r="O134" s="172" t="s">
        <v>575</v>
      </c>
      <c r="P134" s="172" t="s">
        <v>584</v>
      </c>
      <c r="Q134" s="172" t="s">
        <v>1049</v>
      </c>
      <c r="R134" s="172" t="s">
        <v>1050</v>
      </c>
      <c r="S134" s="175" t="s">
        <v>1051</v>
      </c>
      <c r="T134" s="171" t="s">
        <v>1341</v>
      </c>
      <c r="U134" s="171"/>
      <c r="V134" s="168"/>
    </row>
    <row r="135" spans="1:22">
      <c r="A135" s="172" t="s">
        <v>1052</v>
      </c>
      <c r="B135" s="172" t="s">
        <v>1052</v>
      </c>
      <c r="C135" s="321" t="s">
        <v>1052</v>
      </c>
      <c r="D135" s="321"/>
      <c r="E135" s="172" t="s">
        <v>1053</v>
      </c>
      <c r="F135" s="321" t="s">
        <v>572</v>
      </c>
      <c r="G135" s="321"/>
      <c r="H135" s="172" t="s">
        <v>761</v>
      </c>
      <c r="I135" s="172" t="s">
        <v>877</v>
      </c>
      <c r="J135" s="172" t="s">
        <v>878</v>
      </c>
      <c r="K135" s="172" t="s">
        <v>574</v>
      </c>
      <c r="L135" s="172" t="s">
        <v>583</v>
      </c>
      <c r="M135" s="173">
        <v>800</v>
      </c>
      <c r="N135" s="173"/>
      <c r="O135" s="172" t="s">
        <v>575</v>
      </c>
      <c r="P135" s="172" t="s">
        <v>584</v>
      </c>
      <c r="Q135" s="172" t="s">
        <v>1054</v>
      </c>
      <c r="R135" s="172" t="s">
        <v>880</v>
      </c>
      <c r="S135" s="175" t="s">
        <v>881</v>
      </c>
      <c r="T135" s="171" t="s">
        <v>1341</v>
      </c>
      <c r="U135" s="171"/>
      <c r="V135" s="168"/>
    </row>
    <row r="136" spans="1:22" ht="25.5">
      <c r="A136" s="172" t="s">
        <v>1052</v>
      </c>
      <c r="B136" s="172" t="s">
        <v>1052</v>
      </c>
      <c r="C136" s="321" t="s">
        <v>1052</v>
      </c>
      <c r="D136" s="321"/>
      <c r="E136" s="172" t="s">
        <v>1055</v>
      </c>
      <c r="F136" s="321" t="s">
        <v>572</v>
      </c>
      <c r="G136" s="321"/>
      <c r="H136" s="172" t="s">
        <v>742</v>
      </c>
      <c r="I136" s="172" t="s">
        <v>1056</v>
      </c>
      <c r="J136" s="172" t="s">
        <v>1057</v>
      </c>
      <c r="K136" s="172" t="s">
        <v>574</v>
      </c>
      <c r="L136" s="172" t="s">
        <v>583</v>
      </c>
      <c r="M136" s="173">
        <v>800</v>
      </c>
      <c r="N136" s="173"/>
      <c r="O136" s="172" t="s">
        <v>575</v>
      </c>
      <c r="P136" s="172" t="s">
        <v>584</v>
      </c>
      <c r="Q136" s="172" t="s">
        <v>1058</v>
      </c>
      <c r="R136" s="172" t="s">
        <v>1059</v>
      </c>
      <c r="S136" s="175" t="s">
        <v>1060</v>
      </c>
      <c r="T136" s="171" t="s">
        <v>1341</v>
      </c>
      <c r="U136" s="171"/>
      <c r="V136" s="168"/>
    </row>
    <row r="137" spans="1:22">
      <c r="A137" s="172" t="s">
        <v>1061</v>
      </c>
      <c r="B137" s="172" t="s">
        <v>1061</v>
      </c>
      <c r="C137" s="321" t="s">
        <v>1061</v>
      </c>
      <c r="D137" s="321"/>
      <c r="E137" s="172" t="s">
        <v>1062</v>
      </c>
      <c r="F137" s="321" t="s">
        <v>572</v>
      </c>
      <c r="G137" s="321"/>
      <c r="H137" s="172" t="s">
        <v>742</v>
      </c>
      <c r="I137" s="172" t="s">
        <v>1056</v>
      </c>
      <c r="J137" s="172" t="s">
        <v>1057</v>
      </c>
      <c r="K137" s="172" t="s">
        <v>574</v>
      </c>
      <c r="L137" s="172" t="s">
        <v>583</v>
      </c>
      <c r="M137" s="173">
        <v>800</v>
      </c>
      <c r="N137" s="173"/>
      <c r="O137" s="172" t="s">
        <v>575</v>
      </c>
      <c r="P137" s="172" t="s">
        <v>584</v>
      </c>
      <c r="Q137" s="172" t="s">
        <v>1063</v>
      </c>
      <c r="R137" s="172" t="s">
        <v>1064</v>
      </c>
      <c r="S137" s="175" t="s">
        <v>1065</v>
      </c>
      <c r="T137" s="171" t="s">
        <v>1341</v>
      </c>
      <c r="U137" s="171"/>
      <c r="V137" s="168"/>
    </row>
    <row r="138" spans="1:22" ht="25.5">
      <c r="A138" s="172" t="s">
        <v>1066</v>
      </c>
      <c r="B138" s="172" t="s">
        <v>1066</v>
      </c>
      <c r="C138" s="321" t="s">
        <v>1066</v>
      </c>
      <c r="D138" s="321"/>
      <c r="E138" s="172" t="s">
        <v>180</v>
      </c>
      <c r="F138" s="321" t="s">
        <v>572</v>
      </c>
      <c r="G138" s="321"/>
      <c r="H138" s="172" t="s">
        <v>589</v>
      </c>
      <c r="I138" s="172" t="s">
        <v>574</v>
      </c>
      <c r="J138" s="172" t="s">
        <v>590</v>
      </c>
      <c r="K138" s="172" t="s">
        <v>799</v>
      </c>
      <c r="L138" s="172" t="s">
        <v>800</v>
      </c>
      <c r="M138" s="173"/>
      <c r="N138" s="173">
        <v>-145</v>
      </c>
      <c r="O138" s="172" t="s">
        <v>575</v>
      </c>
      <c r="P138" s="172" t="s">
        <v>584</v>
      </c>
      <c r="Q138" s="172" t="s">
        <v>1067</v>
      </c>
      <c r="R138" s="172" t="s">
        <v>650</v>
      </c>
      <c r="S138" s="175" t="s">
        <v>1068</v>
      </c>
      <c r="T138" s="171" t="s">
        <v>1341</v>
      </c>
      <c r="U138" s="171"/>
      <c r="V138" s="168">
        <v>82</v>
      </c>
    </row>
    <row r="139" spans="1:22" ht="25.5">
      <c r="A139" s="172" t="s">
        <v>1066</v>
      </c>
      <c r="B139" s="172" t="s">
        <v>1066</v>
      </c>
      <c r="C139" s="321" t="s">
        <v>1066</v>
      </c>
      <c r="D139" s="321"/>
      <c r="E139" s="172" t="s">
        <v>1069</v>
      </c>
      <c r="F139" s="321" t="s">
        <v>572</v>
      </c>
      <c r="G139" s="321"/>
      <c r="H139" s="172" t="s">
        <v>589</v>
      </c>
      <c r="I139" s="172" t="s">
        <v>574</v>
      </c>
      <c r="J139" s="172" t="s">
        <v>590</v>
      </c>
      <c r="K139" s="172" t="s">
        <v>776</v>
      </c>
      <c r="L139" s="172"/>
      <c r="M139" s="173"/>
      <c r="N139" s="173">
        <v>-750</v>
      </c>
      <c r="O139" s="172" t="s">
        <v>575</v>
      </c>
      <c r="P139" s="172" t="s">
        <v>584</v>
      </c>
      <c r="Q139" s="172" t="s">
        <v>1070</v>
      </c>
      <c r="R139" s="172" t="s">
        <v>650</v>
      </c>
      <c r="S139" s="175" t="s">
        <v>1071</v>
      </c>
      <c r="T139" s="171" t="s">
        <v>30</v>
      </c>
      <c r="U139" s="171"/>
      <c r="V139" s="168">
        <v>84</v>
      </c>
    </row>
    <row r="140" spans="1:22">
      <c r="A140" s="172" t="s">
        <v>1066</v>
      </c>
      <c r="B140" s="172" t="s">
        <v>1066</v>
      </c>
      <c r="C140" s="321" t="s">
        <v>1066</v>
      </c>
      <c r="D140" s="321"/>
      <c r="E140" s="172" t="s">
        <v>1072</v>
      </c>
      <c r="F140" s="321" t="s">
        <v>572</v>
      </c>
      <c r="G140" s="321"/>
      <c r="H140" s="172" t="s">
        <v>761</v>
      </c>
      <c r="I140" s="172" t="s">
        <v>1073</v>
      </c>
      <c r="J140" s="172" t="s">
        <v>1074</v>
      </c>
      <c r="K140" s="172" t="s">
        <v>574</v>
      </c>
      <c r="L140" s="172" t="s">
        <v>583</v>
      </c>
      <c r="M140" s="173">
        <v>800</v>
      </c>
      <c r="N140" s="173"/>
      <c r="O140" s="172" t="s">
        <v>575</v>
      </c>
      <c r="P140" s="172" t="s">
        <v>584</v>
      </c>
      <c r="Q140" s="172" t="s">
        <v>1075</v>
      </c>
      <c r="R140" s="172" t="s">
        <v>1076</v>
      </c>
      <c r="S140" s="175" t="s">
        <v>1077</v>
      </c>
      <c r="T140" s="171" t="s">
        <v>1341</v>
      </c>
      <c r="U140" s="171"/>
      <c r="V140" s="168"/>
    </row>
    <row r="141" spans="1:22" ht="25.5">
      <c r="A141" s="172" t="s">
        <v>1066</v>
      </c>
      <c r="B141" s="172" t="s">
        <v>1066</v>
      </c>
      <c r="C141" s="321" t="s">
        <v>1066</v>
      </c>
      <c r="D141" s="321"/>
      <c r="E141" s="172" t="s">
        <v>1078</v>
      </c>
      <c r="F141" s="321" t="s">
        <v>572</v>
      </c>
      <c r="G141" s="321"/>
      <c r="H141" s="172" t="s">
        <v>589</v>
      </c>
      <c r="I141" s="172" t="s">
        <v>574</v>
      </c>
      <c r="J141" s="172" t="s">
        <v>590</v>
      </c>
      <c r="K141" s="172" t="s">
        <v>1079</v>
      </c>
      <c r="L141" s="172"/>
      <c r="M141" s="173"/>
      <c r="N141" s="173">
        <v>-1150</v>
      </c>
      <c r="O141" s="172" t="s">
        <v>575</v>
      </c>
      <c r="P141" s="172" t="s">
        <v>584</v>
      </c>
      <c r="Q141" s="172" t="s">
        <v>1080</v>
      </c>
      <c r="R141" s="172" t="s">
        <v>650</v>
      </c>
      <c r="S141" s="175" t="s">
        <v>1081</v>
      </c>
      <c r="T141" s="171" t="s">
        <v>30</v>
      </c>
      <c r="U141" s="171"/>
      <c r="V141" s="168">
        <v>84</v>
      </c>
    </row>
    <row r="142" spans="1:22">
      <c r="A142" s="172" t="s">
        <v>1082</v>
      </c>
      <c r="B142" s="172" t="s">
        <v>1082</v>
      </c>
      <c r="C142" s="321" t="s">
        <v>1082</v>
      </c>
      <c r="D142" s="321"/>
      <c r="E142" s="172" t="s">
        <v>1083</v>
      </c>
      <c r="F142" s="321" t="s">
        <v>572</v>
      </c>
      <c r="G142" s="321"/>
      <c r="H142" s="172" t="s">
        <v>761</v>
      </c>
      <c r="I142" s="172" t="s">
        <v>1084</v>
      </c>
      <c r="J142" s="172" t="s">
        <v>1085</v>
      </c>
      <c r="K142" s="172" t="s">
        <v>574</v>
      </c>
      <c r="L142" s="172" t="s">
        <v>583</v>
      </c>
      <c r="M142" s="173">
        <v>460</v>
      </c>
      <c r="N142" s="173"/>
      <c r="O142" s="172" t="s">
        <v>575</v>
      </c>
      <c r="P142" s="172" t="s">
        <v>584</v>
      </c>
      <c r="Q142" s="172" t="s">
        <v>1086</v>
      </c>
      <c r="R142" s="172" t="s">
        <v>1087</v>
      </c>
      <c r="S142" s="175" t="s">
        <v>797</v>
      </c>
      <c r="T142" s="171" t="s">
        <v>1341</v>
      </c>
      <c r="U142" s="171"/>
      <c r="V142" s="168"/>
    </row>
    <row r="143" spans="1:22">
      <c r="A143" s="172" t="s">
        <v>1088</v>
      </c>
      <c r="B143" s="172" t="s">
        <v>1088</v>
      </c>
      <c r="C143" s="321" t="s">
        <v>1088</v>
      </c>
      <c r="D143" s="321"/>
      <c r="E143" s="172" t="s">
        <v>1089</v>
      </c>
      <c r="F143" s="321" t="s">
        <v>572</v>
      </c>
      <c r="G143" s="321"/>
      <c r="H143" s="172" t="s">
        <v>742</v>
      </c>
      <c r="I143" s="172" t="s">
        <v>1090</v>
      </c>
      <c r="J143" s="172" t="s">
        <v>1091</v>
      </c>
      <c r="K143" s="172" t="s">
        <v>574</v>
      </c>
      <c r="L143" s="172" t="s">
        <v>583</v>
      </c>
      <c r="M143" s="173">
        <v>800</v>
      </c>
      <c r="N143" s="173"/>
      <c r="O143" s="172" t="s">
        <v>575</v>
      </c>
      <c r="P143" s="172" t="s">
        <v>584</v>
      </c>
      <c r="Q143" s="172" t="s">
        <v>1092</v>
      </c>
      <c r="R143" s="172" t="s">
        <v>1093</v>
      </c>
      <c r="S143" s="175" t="s">
        <v>1094</v>
      </c>
      <c r="T143" s="171" t="s">
        <v>1341</v>
      </c>
      <c r="U143" s="171"/>
      <c r="V143" s="168"/>
    </row>
    <row r="144" spans="1:22">
      <c r="A144" s="172" t="s">
        <v>1088</v>
      </c>
      <c r="B144" s="172" t="s">
        <v>1088</v>
      </c>
      <c r="C144" s="321" t="s">
        <v>1088</v>
      </c>
      <c r="D144" s="321"/>
      <c r="E144" s="172" t="s">
        <v>703</v>
      </c>
      <c r="F144" s="321" t="s">
        <v>572</v>
      </c>
      <c r="G144" s="321"/>
      <c r="H144" s="172" t="s">
        <v>589</v>
      </c>
      <c r="I144" s="172" t="s">
        <v>574</v>
      </c>
      <c r="J144" s="172" t="s">
        <v>590</v>
      </c>
      <c r="K144" s="172" t="s">
        <v>704</v>
      </c>
      <c r="L144" s="172" t="s">
        <v>705</v>
      </c>
      <c r="M144" s="173"/>
      <c r="N144" s="173">
        <v>-1785</v>
      </c>
      <c r="O144" s="172" t="s">
        <v>575</v>
      </c>
      <c r="P144" s="172" t="s">
        <v>584</v>
      </c>
      <c r="Q144" s="172" t="s">
        <v>1095</v>
      </c>
      <c r="R144" s="172" t="s">
        <v>853</v>
      </c>
      <c r="S144" s="175" t="s">
        <v>703</v>
      </c>
      <c r="T144" s="171" t="s">
        <v>55</v>
      </c>
      <c r="U144" s="171" t="s">
        <v>1379</v>
      </c>
      <c r="V144" s="168">
        <v>78</v>
      </c>
    </row>
    <row r="145" spans="1:22">
      <c r="A145" s="172" t="s">
        <v>1096</v>
      </c>
      <c r="B145" s="172" t="s">
        <v>1096</v>
      </c>
      <c r="C145" s="321" t="s">
        <v>1096</v>
      </c>
      <c r="D145" s="321"/>
      <c r="E145" s="172" t="s">
        <v>1097</v>
      </c>
      <c r="F145" s="321" t="s">
        <v>572</v>
      </c>
      <c r="G145" s="321"/>
      <c r="H145" s="172" t="s">
        <v>742</v>
      </c>
      <c r="I145" s="172" t="s">
        <v>776</v>
      </c>
      <c r="J145" s="172" t="s">
        <v>777</v>
      </c>
      <c r="K145" s="172" t="s">
        <v>574</v>
      </c>
      <c r="L145" s="172" t="s">
        <v>583</v>
      </c>
      <c r="M145" s="173">
        <v>800</v>
      </c>
      <c r="N145" s="173"/>
      <c r="O145" s="172" t="s">
        <v>575</v>
      </c>
      <c r="P145" s="172" t="s">
        <v>584</v>
      </c>
      <c r="Q145" s="172" t="s">
        <v>1098</v>
      </c>
      <c r="R145" s="172" t="s">
        <v>1099</v>
      </c>
      <c r="S145" s="175" t="s">
        <v>1100</v>
      </c>
      <c r="T145" s="171" t="s">
        <v>1341</v>
      </c>
      <c r="U145" s="171"/>
      <c r="V145" s="168"/>
    </row>
    <row r="146" spans="1:22">
      <c r="A146" s="172" t="s">
        <v>1101</v>
      </c>
      <c r="B146" s="172" t="s">
        <v>1101</v>
      </c>
      <c r="C146" s="321" t="s">
        <v>1101</v>
      </c>
      <c r="D146" s="321"/>
      <c r="E146" s="172" t="s">
        <v>1102</v>
      </c>
      <c r="F146" s="321" t="s">
        <v>572</v>
      </c>
      <c r="G146" s="321"/>
      <c r="H146" s="172" t="s">
        <v>742</v>
      </c>
      <c r="I146" s="172" t="s">
        <v>1103</v>
      </c>
      <c r="J146" s="172" t="s">
        <v>1104</v>
      </c>
      <c r="K146" s="172" t="s">
        <v>574</v>
      </c>
      <c r="L146" s="172" t="s">
        <v>583</v>
      </c>
      <c r="M146" s="173">
        <v>800</v>
      </c>
      <c r="N146" s="173"/>
      <c r="O146" s="172" t="s">
        <v>575</v>
      </c>
      <c r="P146" s="172" t="s">
        <v>584</v>
      </c>
      <c r="Q146" s="172" t="s">
        <v>1105</v>
      </c>
      <c r="R146" s="172" t="s">
        <v>1106</v>
      </c>
      <c r="S146" s="175" t="s">
        <v>1107</v>
      </c>
      <c r="T146" s="171" t="s">
        <v>1341</v>
      </c>
      <c r="U146" s="171"/>
      <c r="V146" s="168"/>
    </row>
    <row r="147" spans="1:22" ht="25.5">
      <c r="A147" s="172" t="s">
        <v>1101</v>
      </c>
      <c r="B147" s="172" t="s">
        <v>1101</v>
      </c>
      <c r="C147" s="321" t="s">
        <v>1101</v>
      </c>
      <c r="D147" s="321"/>
      <c r="E147" s="172" t="s">
        <v>1108</v>
      </c>
      <c r="F147" s="321" t="s">
        <v>572</v>
      </c>
      <c r="G147" s="321"/>
      <c r="H147" s="172" t="s">
        <v>589</v>
      </c>
      <c r="I147" s="172" t="s">
        <v>574</v>
      </c>
      <c r="J147" s="172" t="s">
        <v>590</v>
      </c>
      <c r="K147" s="172" t="s">
        <v>1109</v>
      </c>
      <c r="L147" s="172"/>
      <c r="M147" s="173"/>
      <c r="N147" s="173">
        <v>-5200</v>
      </c>
      <c r="O147" s="172" t="s">
        <v>575</v>
      </c>
      <c r="P147" s="172" t="s">
        <v>584</v>
      </c>
      <c r="Q147" s="172" t="s">
        <v>1110</v>
      </c>
      <c r="R147" s="172" t="s">
        <v>676</v>
      </c>
      <c r="S147" s="175" t="s">
        <v>1111</v>
      </c>
      <c r="T147" s="171" t="s">
        <v>1341</v>
      </c>
      <c r="U147" s="171"/>
      <c r="V147" s="168">
        <v>43</v>
      </c>
    </row>
    <row r="148" spans="1:22" ht="25.5">
      <c r="A148" s="172" t="s">
        <v>1101</v>
      </c>
      <c r="B148" s="172" t="s">
        <v>1101</v>
      </c>
      <c r="C148" s="321" t="s">
        <v>1101</v>
      </c>
      <c r="D148" s="321"/>
      <c r="E148" s="172" t="s">
        <v>146</v>
      </c>
      <c r="F148" s="321" t="s">
        <v>572</v>
      </c>
      <c r="G148" s="321"/>
      <c r="H148" s="172" t="s">
        <v>589</v>
      </c>
      <c r="I148" s="172" t="s">
        <v>574</v>
      </c>
      <c r="J148" s="172" t="s">
        <v>590</v>
      </c>
      <c r="K148" s="172" t="s">
        <v>923</v>
      </c>
      <c r="L148" s="172" t="s">
        <v>924</v>
      </c>
      <c r="M148" s="173"/>
      <c r="N148" s="173">
        <v>-27750</v>
      </c>
      <c r="O148" s="172" t="s">
        <v>575</v>
      </c>
      <c r="P148" s="172" t="s">
        <v>584</v>
      </c>
      <c r="Q148" s="172" t="s">
        <v>1112</v>
      </c>
      <c r="R148" s="172" t="s">
        <v>676</v>
      </c>
      <c r="S148" s="175" t="s">
        <v>1113</v>
      </c>
      <c r="T148" s="171" t="s">
        <v>32</v>
      </c>
      <c r="U148" s="171"/>
      <c r="V148" s="168">
        <v>77</v>
      </c>
    </row>
    <row r="149" spans="1:22">
      <c r="A149" s="172" t="s">
        <v>1101</v>
      </c>
      <c r="B149" s="172" t="s">
        <v>1101</v>
      </c>
      <c r="C149" s="321" t="s">
        <v>1101</v>
      </c>
      <c r="D149" s="321"/>
      <c r="E149" s="172" t="s">
        <v>1114</v>
      </c>
      <c r="F149" s="321" t="s">
        <v>572</v>
      </c>
      <c r="G149" s="321"/>
      <c r="H149" s="172" t="s">
        <v>761</v>
      </c>
      <c r="I149" s="172" t="s">
        <v>762</v>
      </c>
      <c r="J149" s="172" t="s">
        <v>763</v>
      </c>
      <c r="K149" s="172" t="s">
        <v>574</v>
      </c>
      <c r="L149" s="172" t="s">
        <v>583</v>
      </c>
      <c r="M149" s="173">
        <v>800</v>
      </c>
      <c r="N149" s="173"/>
      <c r="O149" s="172" t="s">
        <v>575</v>
      </c>
      <c r="P149" s="172" t="s">
        <v>584</v>
      </c>
      <c r="Q149" s="172" t="s">
        <v>1115</v>
      </c>
      <c r="R149" s="172" t="s">
        <v>880</v>
      </c>
      <c r="S149" s="175" t="s">
        <v>1116</v>
      </c>
      <c r="T149" s="171" t="s">
        <v>1341</v>
      </c>
      <c r="U149" s="171"/>
      <c r="V149" s="168"/>
    </row>
    <row r="150" spans="1:22" ht="25.5">
      <c r="A150" s="172" t="s">
        <v>1101</v>
      </c>
      <c r="B150" s="172" t="s">
        <v>1101</v>
      </c>
      <c r="C150" s="321" t="s">
        <v>1101</v>
      </c>
      <c r="D150" s="321"/>
      <c r="E150" s="172" t="s">
        <v>1114</v>
      </c>
      <c r="F150" s="321" t="s">
        <v>572</v>
      </c>
      <c r="G150" s="321"/>
      <c r="H150" s="172" t="s">
        <v>761</v>
      </c>
      <c r="I150" s="172" t="s">
        <v>762</v>
      </c>
      <c r="J150" s="172" t="s">
        <v>763</v>
      </c>
      <c r="K150" s="172" t="s">
        <v>574</v>
      </c>
      <c r="L150" s="172" t="s">
        <v>583</v>
      </c>
      <c r="M150" s="173">
        <v>800</v>
      </c>
      <c r="N150" s="173"/>
      <c r="O150" s="172" t="s">
        <v>575</v>
      </c>
      <c r="P150" s="172" t="s">
        <v>584</v>
      </c>
      <c r="Q150" s="172" t="s">
        <v>1117</v>
      </c>
      <c r="R150" s="172" t="s">
        <v>880</v>
      </c>
      <c r="S150" s="175" t="s">
        <v>1118</v>
      </c>
      <c r="T150" s="171" t="s">
        <v>1341</v>
      </c>
      <c r="U150" s="171"/>
      <c r="V150" s="168"/>
    </row>
    <row r="151" spans="1:22" ht="25.5">
      <c r="A151" s="172" t="s">
        <v>1101</v>
      </c>
      <c r="B151" s="172" t="s">
        <v>1101</v>
      </c>
      <c r="C151" s="321" t="s">
        <v>1101</v>
      </c>
      <c r="D151" s="321"/>
      <c r="E151" s="172" t="s">
        <v>108</v>
      </c>
      <c r="F151" s="321" t="s">
        <v>572</v>
      </c>
      <c r="G151" s="321"/>
      <c r="H151" s="172" t="s">
        <v>589</v>
      </c>
      <c r="I151" s="172" t="s">
        <v>574</v>
      </c>
      <c r="J151" s="172" t="s">
        <v>590</v>
      </c>
      <c r="K151" s="172" t="s">
        <v>582</v>
      </c>
      <c r="L151" s="172" t="s">
        <v>645</v>
      </c>
      <c r="M151" s="173"/>
      <c r="N151" s="173">
        <v>-813</v>
      </c>
      <c r="O151" s="172" t="s">
        <v>575</v>
      </c>
      <c r="P151" s="172" t="s">
        <v>584</v>
      </c>
      <c r="Q151" s="172" t="s">
        <v>1119</v>
      </c>
      <c r="R151" s="172" t="s">
        <v>676</v>
      </c>
      <c r="S151" s="175" t="s">
        <v>109</v>
      </c>
      <c r="T151" s="171" t="s">
        <v>55</v>
      </c>
      <c r="U151" s="171" t="s">
        <v>1445</v>
      </c>
      <c r="V151" s="168"/>
    </row>
    <row r="152" spans="1:22">
      <c r="A152" s="172" t="s">
        <v>1120</v>
      </c>
      <c r="B152" s="172" t="s">
        <v>1120</v>
      </c>
      <c r="C152" s="321" t="s">
        <v>1120</v>
      </c>
      <c r="D152" s="321"/>
      <c r="E152" s="172" t="s">
        <v>1121</v>
      </c>
      <c r="F152" s="321" t="s">
        <v>572</v>
      </c>
      <c r="G152" s="321"/>
      <c r="H152" s="172" t="s">
        <v>761</v>
      </c>
      <c r="I152" s="172" t="s">
        <v>1122</v>
      </c>
      <c r="J152" s="172" t="s">
        <v>1123</v>
      </c>
      <c r="K152" s="172" t="s">
        <v>574</v>
      </c>
      <c r="L152" s="172" t="s">
        <v>583</v>
      </c>
      <c r="M152" s="173">
        <v>800</v>
      </c>
      <c r="N152" s="173"/>
      <c r="O152" s="172" t="s">
        <v>575</v>
      </c>
      <c r="P152" s="172" t="s">
        <v>584</v>
      </c>
      <c r="Q152" s="172" t="s">
        <v>1124</v>
      </c>
      <c r="R152" s="172" t="s">
        <v>772</v>
      </c>
      <c r="S152" s="175" t="s">
        <v>1125</v>
      </c>
      <c r="T152" s="171" t="s">
        <v>1341</v>
      </c>
      <c r="U152" s="171"/>
      <c r="V152" s="168"/>
    </row>
    <row r="153" spans="1:22">
      <c r="A153" s="172" t="s">
        <v>1120</v>
      </c>
      <c r="B153" s="172" t="s">
        <v>1120</v>
      </c>
      <c r="C153" s="321" t="s">
        <v>1120</v>
      </c>
      <c r="D153" s="321"/>
      <c r="E153" s="172" t="s">
        <v>102</v>
      </c>
      <c r="F153" s="321" t="s">
        <v>610</v>
      </c>
      <c r="G153" s="321"/>
      <c r="H153" s="172" t="s">
        <v>611</v>
      </c>
      <c r="I153" s="172" t="s">
        <v>574</v>
      </c>
      <c r="J153" s="172" t="s">
        <v>583</v>
      </c>
      <c r="K153" s="172" t="s">
        <v>612</v>
      </c>
      <c r="L153" s="172"/>
      <c r="M153" s="173"/>
      <c r="N153" s="173">
        <v>-36</v>
      </c>
      <c r="O153" s="172" t="s">
        <v>575</v>
      </c>
      <c r="P153" s="172" t="s">
        <v>584</v>
      </c>
      <c r="Q153" s="172" t="s">
        <v>1126</v>
      </c>
      <c r="R153" s="172" t="s">
        <v>1127</v>
      </c>
      <c r="S153" s="175" t="s">
        <v>102</v>
      </c>
      <c r="T153" s="171" t="s">
        <v>55</v>
      </c>
      <c r="U153" s="171"/>
      <c r="V153" s="168"/>
    </row>
    <row r="154" spans="1:22" ht="25.5">
      <c r="A154" s="172" t="s">
        <v>1120</v>
      </c>
      <c r="B154" s="172" t="s">
        <v>1120</v>
      </c>
      <c r="C154" s="321" t="s">
        <v>1120</v>
      </c>
      <c r="D154" s="321"/>
      <c r="E154" s="172" t="s">
        <v>1128</v>
      </c>
      <c r="F154" s="321" t="s">
        <v>633</v>
      </c>
      <c r="G154" s="321"/>
      <c r="H154" s="172" t="s">
        <v>634</v>
      </c>
      <c r="I154" s="172" t="s">
        <v>574</v>
      </c>
      <c r="J154" s="172" t="s">
        <v>583</v>
      </c>
      <c r="K154" s="172"/>
      <c r="L154" s="172"/>
      <c r="M154" s="173"/>
      <c r="N154" s="173">
        <v>-5840</v>
      </c>
      <c r="O154" s="172" t="s">
        <v>575</v>
      </c>
      <c r="P154" s="172" t="s">
        <v>584</v>
      </c>
      <c r="Q154" s="172" t="s">
        <v>1129</v>
      </c>
      <c r="R154" s="172" t="s">
        <v>1130</v>
      </c>
      <c r="S154" s="175" t="s">
        <v>1128</v>
      </c>
      <c r="T154" s="171" t="s">
        <v>1341</v>
      </c>
      <c r="U154" s="171"/>
      <c r="V154" s="168">
        <v>43</v>
      </c>
    </row>
    <row r="155" spans="1:22" ht="38.25">
      <c r="A155" s="172" t="s">
        <v>1120</v>
      </c>
      <c r="B155" s="172" t="s">
        <v>1120</v>
      </c>
      <c r="C155" s="321" t="s">
        <v>1120</v>
      </c>
      <c r="D155" s="321"/>
      <c r="E155" s="172" t="s">
        <v>1131</v>
      </c>
      <c r="F155" s="321" t="s">
        <v>633</v>
      </c>
      <c r="G155" s="321"/>
      <c r="H155" s="172" t="s">
        <v>634</v>
      </c>
      <c r="I155" s="172" t="s">
        <v>574</v>
      </c>
      <c r="J155" s="172" t="s">
        <v>583</v>
      </c>
      <c r="K155" s="172"/>
      <c r="L155" s="172"/>
      <c r="M155" s="173"/>
      <c r="N155" s="173">
        <v>-524.5</v>
      </c>
      <c r="O155" s="172" t="s">
        <v>575</v>
      </c>
      <c r="P155" s="172" t="s">
        <v>584</v>
      </c>
      <c r="Q155" s="172" t="s">
        <v>1132</v>
      </c>
      <c r="R155" s="172" t="s">
        <v>1133</v>
      </c>
      <c r="S155" s="175" t="s">
        <v>1131</v>
      </c>
      <c r="T155" s="171" t="s">
        <v>1341</v>
      </c>
      <c r="U155" s="171"/>
      <c r="V155" s="168">
        <v>90</v>
      </c>
    </row>
    <row r="156" spans="1:22">
      <c r="A156" s="172" t="s">
        <v>1120</v>
      </c>
      <c r="B156" s="172" t="s">
        <v>1120</v>
      </c>
      <c r="C156" s="321" t="s">
        <v>1120</v>
      </c>
      <c r="D156" s="321"/>
      <c r="E156" s="172" t="s">
        <v>1134</v>
      </c>
      <c r="F156" s="321" t="s">
        <v>572</v>
      </c>
      <c r="G156" s="321"/>
      <c r="H156" s="172" t="s">
        <v>742</v>
      </c>
      <c r="I156" s="172" t="s">
        <v>1135</v>
      </c>
      <c r="J156" s="172" t="s">
        <v>1136</v>
      </c>
      <c r="K156" s="172" t="s">
        <v>574</v>
      </c>
      <c r="L156" s="172" t="s">
        <v>583</v>
      </c>
      <c r="M156" s="173">
        <v>800</v>
      </c>
      <c r="N156" s="173"/>
      <c r="O156" s="172" t="s">
        <v>575</v>
      </c>
      <c r="P156" s="172" t="s">
        <v>584</v>
      </c>
      <c r="Q156" s="172" t="s">
        <v>1137</v>
      </c>
      <c r="R156" s="172" t="s">
        <v>1138</v>
      </c>
      <c r="S156" s="175" t="s">
        <v>1139</v>
      </c>
      <c r="T156" s="171" t="s">
        <v>1341</v>
      </c>
      <c r="U156" s="171"/>
      <c r="V156" s="168"/>
    </row>
    <row r="157" spans="1:22" ht="25.5">
      <c r="A157" s="172" t="s">
        <v>1120</v>
      </c>
      <c r="B157" s="172" t="s">
        <v>1120</v>
      </c>
      <c r="C157" s="321" t="s">
        <v>1120</v>
      </c>
      <c r="D157" s="321"/>
      <c r="E157" s="172" t="s">
        <v>1140</v>
      </c>
      <c r="F157" s="321" t="s">
        <v>572</v>
      </c>
      <c r="G157" s="321"/>
      <c r="H157" s="172" t="s">
        <v>761</v>
      </c>
      <c r="I157" s="172" t="s">
        <v>793</v>
      </c>
      <c r="J157" s="172" t="s">
        <v>794</v>
      </c>
      <c r="K157" s="172" t="s">
        <v>574</v>
      </c>
      <c r="L157" s="172" t="s">
        <v>583</v>
      </c>
      <c r="M157" s="173">
        <v>460</v>
      </c>
      <c r="N157" s="173"/>
      <c r="O157" s="172" t="s">
        <v>575</v>
      </c>
      <c r="P157" s="172" t="s">
        <v>584</v>
      </c>
      <c r="Q157" s="172" t="s">
        <v>1141</v>
      </c>
      <c r="R157" s="172" t="s">
        <v>772</v>
      </c>
      <c r="S157" s="175" t="s">
        <v>1142</v>
      </c>
      <c r="T157" s="171" t="s">
        <v>1341</v>
      </c>
      <c r="U157" s="171"/>
      <c r="V157" s="168"/>
    </row>
    <row r="158" spans="1:22" ht="25.5">
      <c r="A158" s="172" t="s">
        <v>1143</v>
      </c>
      <c r="B158" s="172" t="s">
        <v>1143</v>
      </c>
      <c r="C158" s="321" t="s">
        <v>1143</v>
      </c>
      <c r="D158" s="321"/>
      <c r="E158" s="172" t="s">
        <v>1144</v>
      </c>
      <c r="F158" s="321" t="s">
        <v>633</v>
      </c>
      <c r="G158" s="321"/>
      <c r="H158" s="172" t="s">
        <v>634</v>
      </c>
      <c r="I158" s="172" t="s">
        <v>574</v>
      </c>
      <c r="J158" s="172" t="s">
        <v>583</v>
      </c>
      <c r="K158" s="172"/>
      <c r="L158" s="172"/>
      <c r="M158" s="173"/>
      <c r="N158" s="173">
        <v>-308</v>
      </c>
      <c r="O158" s="172" t="s">
        <v>575</v>
      </c>
      <c r="P158" s="172" t="s">
        <v>584</v>
      </c>
      <c r="Q158" s="172" t="s">
        <v>1145</v>
      </c>
      <c r="R158" s="172" t="s">
        <v>1146</v>
      </c>
      <c r="S158" s="175" t="s">
        <v>1144</v>
      </c>
      <c r="T158" s="171" t="s">
        <v>1341</v>
      </c>
      <c r="U158" s="171" t="s">
        <v>1449</v>
      </c>
      <c r="V158" s="168">
        <v>92</v>
      </c>
    </row>
    <row r="159" spans="1:22" ht="25.5">
      <c r="A159" s="172" t="s">
        <v>1143</v>
      </c>
      <c r="B159" s="172" t="s">
        <v>1143</v>
      </c>
      <c r="C159" s="321" t="s">
        <v>1143</v>
      </c>
      <c r="D159" s="321"/>
      <c r="E159" s="172" t="s">
        <v>1147</v>
      </c>
      <c r="F159" s="321" t="s">
        <v>633</v>
      </c>
      <c r="G159" s="321"/>
      <c r="H159" s="172" t="s">
        <v>634</v>
      </c>
      <c r="I159" s="172" t="s">
        <v>574</v>
      </c>
      <c r="J159" s="172" t="s">
        <v>583</v>
      </c>
      <c r="K159" s="172"/>
      <c r="L159" s="172"/>
      <c r="M159" s="173"/>
      <c r="N159" s="173">
        <v>-3108.15</v>
      </c>
      <c r="O159" s="172" t="s">
        <v>575</v>
      </c>
      <c r="P159" s="172" t="s">
        <v>584</v>
      </c>
      <c r="Q159" s="172" t="s">
        <v>1148</v>
      </c>
      <c r="R159" s="172" t="s">
        <v>1149</v>
      </c>
      <c r="S159" s="175" t="s">
        <v>1147</v>
      </c>
      <c r="T159" s="171" t="s">
        <v>1341</v>
      </c>
      <c r="U159" s="171" t="s">
        <v>1449</v>
      </c>
      <c r="V159" s="168">
        <v>91</v>
      </c>
    </row>
    <row r="160" spans="1:22">
      <c r="A160" s="172" t="s">
        <v>1150</v>
      </c>
      <c r="B160" s="172" t="s">
        <v>1150</v>
      </c>
      <c r="C160" s="321" t="s">
        <v>1150</v>
      </c>
      <c r="D160" s="321"/>
      <c r="E160" s="172" t="s">
        <v>1151</v>
      </c>
      <c r="F160" s="321" t="s">
        <v>572</v>
      </c>
      <c r="G160" s="321"/>
      <c r="H160" s="172" t="s">
        <v>589</v>
      </c>
      <c r="I160" s="172" t="s">
        <v>574</v>
      </c>
      <c r="J160" s="172" t="s">
        <v>590</v>
      </c>
      <c r="K160" s="172" t="s">
        <v>1152</v>
      </c>
      <c r="L160" s="172" t="s">
        <v>1153</v>
      </c>
      <c r="M160" s="173"/>
      <c r="N160" s="173">
        <v>-588</v>
      </c>
      <c r="O160" s="172" t="s">
        <v>575</v>
      </c>
      <c r="P160" s="172" t="s">
        <v>584</v>
      </c>
      <c r="Q160" s="172" t="s">
        <v>1154</v>
      </c>
      <c r="R160" s="172" t="s">
        <v>755</v>
      </c>
      <c r="S160" s="175" t="s">
        <v>1151</v>
      </c>
      <c r="T160" s="171" t="s">
        <v>55</v>
      </c>
      <c r="U160" s="171" t="s">
        <v>1447</v>
      </c>
      <c r="V160" s="168">
        <v>85</v>
      </c>
    </row>
    <row r="161" spans="1:22" ht="25.5">
      <c r="A161" s="172" t="s">
        <v>1150</v>
      </c>
      <c r="B161" s="172" t="s">
        <v>1150</v>
      </c>
      <c r="C161" s="321" t="s">
        <v>1150</v>
      </c>
      <c r="D161" s="321"/>
      <c r="E161" s="172" t="s">
        <v>659</v>
      </c>
      <c r="F161" s="321" t="s">
        <v>610</v>
      </c>
      <c r="G161" s="321"/>
      <c r="H161" s="172" t="s">
        <v>611</v>
      </c>
      <c r="I161" s="172" t="s">
        <v>574</v>
      </c>
      <c r="J161" s="172" t="s">
        <v>583</v>
      </c>
      <c r="K161" s="172"/>
      <c r="L161" s="172"/>
      <c r="M161" s="173"/>
      <c r="N161" s="173">
        <v>-2</v>
      </c>
      <c r="O161" s="172" t="s">
        <v>575</v>
      </c>
      <c r="P161" s="172" t="s">
        <v>584</v>
      </c>
      <c r="Q161" s="172"/>
      <c r="R161" s="172" t="s">
        <v>630</v>
      </c>
      <c r="S161" s="175" t="s">
        <v>659</v>
      </c>
      <c r="T161" s="171" t="s">
        <v>55</v>
      </c>
      <c r="U161" s="171"/>
      <c r="V161" s="168"/>
    </row>
    <row r="162" spans="1:22">
      <c r="A162" s="172" t="s">
        <v>1155</v>
      </c>
      <c r="B162" s="172" t="s">
        <v>1155</v>
      </c>
      <c r="C162" s="321" t="s">
        <v>1155</v>
      </c>
      <c r="D162" s="321"/>
      <c r="E162" s="172" t="s">
        <v>1156</v>
      </c>
      <c r="F162" s="321" t="s">
        <v>572</v>
      </c>
      <c r="G162" s="321"/>
      <c r="H162" s="172" t="s">
        <v>589</v>
      </c>
      <c r="I162" s="172" t="s">
        <v>574</v>
      </c>
      <c r="J162" s="172" t="s">
        <v>590</v>
      </c>
      <c r="K162" s="172" t="s">
        <v>1157</v>
      </c>
      <c r="L162" s="172" t="s">
        <v>1158</v>
      </c>
      <c r="M162" s="173"/>
      <c r="N162" s="173">
        <v>-1295</v>
      </c>
      <c r="O162" s="172" t="s">
        <v>575</v>
      </c>
      <c r="P162" s="172" t="s">
        <v>584</v>
      </c>
      <c r="Q162" s="172" t="s">
        <v>1159</v>
      </c>
      <c r="R162" s="172" t="s">
        <v>1160</v>
      </c>
      <c r="S162" s="175" t="s">
        <v>1156</v>
      </c>
      <c r="T162" s="171" t="s">
        <v>55</v>
      </c>
      <c r="U162" s="171" t="s">
        <v>1443</v>
      </c>
      <c r="V162" s="168">
        <v>75</v>
      </c>
    </row>
    <row r="163" spans="1:22">
      <c r="A163" s="172" t="s">
        <v>1161</v>
      </c>
      <c r="B163" s="172" t="s">
        <v>1161</v>
      </c>
      <c r="C163" s="321" t="s">
        <v>1161</v>
      </c>
      <c r="D163" s="321"/>
      <c r="E163" s="172" t="s">
        <v>1156</v>
      </c>
      <c r="F163" s="321" t="s">
        <v>572</v>
      </c>
      <c r="G163" s="321"/>
      <c r="H163" s="172" t="s">
        <v>589</v>
      </c>
      <c r="I163" s="172" t="s">
        <v>574</v>
      </c>
      <c r="J163" s="172" t="s">
        <v>590</v>
      </c>
      <c r="K163" s="172" t="s">
        <v>1157</v>
      </c>
      <c r="L163" s="172" t="s">
        <v>1158</v>
      </c>
      <c r="M163" s="173"/>
      <c r="N163" s="173">
        <v>-297</v>
      </c>
      <c r="O163" s="172" t="s">
        <v>575</v>
      </c>
      <c r="P163" s="172" t="s">
        <v>584</v>
      </c>
      <c r="Q163" s="172" t="s">
        <v>1162</v>
      </c>
      <c r="R163" s="172" t="s">
        <v>736</v>
      </c>
      <c r="S163" s="175" t="s">
        <v>1156</v>
      </c>
      <c r="T163" s="171" t="s">
        <v>55</v>
      </c>
      <c r="U163" s="171" t="s">
        <v>1444</v>
      </c>
      <c r="V163" s="168">
        <v>76</v>
      </c>
    </row>
    <row r="164" spans="1:22">
      <c r="A164" s="172" t="s">
        <v>1163</v>
      </c>
      <c r="B164" s="172" t="s">
        <v>1163</v>
      </c>
      <c r="C164" s="321" t="s">
        <v>1163</v>
      </c>
      <c r="D164" s="321"/>
      <c r="E164" s="172" t="s">
        <v>588</v>
      </c>
      <c r="F164" s="321" t="s">
        <v>572</v>
      </c>
      <c r="G164" s="321"/>
      <c r="H164" s="172" t="s">
        <v>589</v>
      </c>
      <c r="I164" s="172" t="s">
        <v>574</v>
      </c>
      <c r="J164" s="172" t="s">
        <v>590</v>
      </c>
      <c r="K164" s="172" t="s">
        <v>591</v>
      </c>
      <c r="L164" s="172" t="s">
        <v>592</v>
      </c>
      <c r="M164" s="173"/>
      <c r="N164" s="173">
        <v>-750</v>
      </c>
      <c r="O164" s="172" t="s">
        <v>575</v>
      </c>
      <c r="P164" s="172" t="s">
        <v>584</v>
      </c>
      <c r="Q164" s="172" t="s">
        <v>1164</v>
      </c>
      <c r="R164" s="172" t="s">
        <v>676</v>
      </c>
      <c r="S164" s="175" t="s">
        <v>588</v>
      </c>
      <c r="T164" s="171" t="s">
        <v>30</v>
      </c>
      <c r="U164" s="171"/>
      <c r="V164" s="168">
        <v>80</v>
      </c>
    </row>
    <row r="165" spans="1:22">
      <c r="A165" s="172" t="s">
        <v>1163</v>
      </c>
      <c r="B165" s="172" t="s">
        <v>1163</v>
      </c>
      <c r="C165" s="321" t="s">
        <v>1163</v>
      </c>
      <c r="D165" s="321"/>
      <c r="E165" s="172" t="s">
        <v>588</v>
      </c>
      <c r="F165" s="321" t="s">
        <v>572</v>
      </c>
      <c r="G165" s="321"/>
      <c r="H165" s="172" t="s">
        <v>589</v>
      </c>
      <c r="I165" s="172" t="s">
        <v>574</v>
      </c>
      <c r="J165" s="172" t="s">
        <v>590</v>
      </c>
      <c r="K165" s="172" t="s">
        <v>591</v>
      </c>
      <c r="L165" s="172" t="s">
        <v>592</v>
      </c>
      <c r="M165" s="173"/>
      <c r="N165" s="173">
        <v>-1150</v>
      </c>
      <c r="O165" s="172" t="s">
        <v>575</v>
      </c>
      <c r="P165" s="172" t="s">
        <v>584</v>
      </c>
      <c r="Q165" s="172" t="s">
        <v>1165</v>
      </c>
      <c r="R165" s="172" t="s">
        <v>676</v>
      </c>
      <c r="S165" s="175" t="s">
        <v>588</v>
      </c>
      <c r="T165" s="171" t="s">
        <v>30</v>
      </c>
      <c r="U165" s="171"/>
      <c r="V165" s="168">
        <v>81</v>
      </c>
    </row>
    <row r="166" spans="1:22">
      <c r="A166" s="172" t="s">
        <v>1163</v>
      </c>
      <c r="B166" s="172" t="s">
        <v>1163</v>
      </c>
      <c r="C166" s="321" t="s">
        <v>1163</v>
      </c>
      <c r="D166" s="321"/>
      <c r="E166" s="172" t="s">
        <v>588</v>
      </c>
      <c r="F166" s="321" t="s">
        <v>572</v>
      </c>
      <c r="G166" s="321"/>
      <c r="H166" s="172" t="s">
        <v>589</v>
      </c>
      <c r="I166" s="172" t="s">
        <v>574</v>
      </c>
      <c r="J166" s="172" t="s">
        <v>590</v>
      </c>
      <c r="K166" s="172" t="s">
        <v>591</v>
      </c>
      <c r="L166" s="172" t="s">
        <v>592</v>
      </c>
      <c r="M166" s="173"/>
      <c r="N166" s="173">
        <v>-750</v>
      </c>
      <c r="O166" s="172" t="s">
        <v>575</v>
      </c>
      <c r="P166" s="172" t="s">
        <v>584</v>
      </c>
      <c r="Q166" s="172" t="s">
        <v>1166</v>
      </c>
      <c r="R166" s="172" t="s">
        <v>676</v>
      </c>
      <c r="S166" s="175" t="s">
        <v>588</v>
      </c>
      <c r="T166" s="171" t="s">
        <v>30</v>
      </c>
      <c r="U166" s="171"/>
      <c r="V166" s="168">
        <v>84</v>
      </c>
    </row>
    <row r="167" spans="1:22">
      <c r="A167" s="172" t="s">
        <v>1163</v>
      </c>
      <c r="B167" s="172" t="s">
        <v>1163</v>
      </c>
      <c r="C167" s="321" t="s">
        <v>1163</v>
      </c>
      <c r="D167" s="321"/>
      <c r="E167" s="172" t="s">
        <v>588</v>
      </c>
      <c r="F167" s="321" t="s">
        <v>572</v>
      </c>
      <c r="G167" s="321"/>
      <c r="H167" s="172" t="s">
        <v>589</v>
      </c>
      <c r="I167" s="172" t="s">
        <v>574</v>
      </c>
      <c r="J167" s="172" t="s">
        <v>590</v>
      </c>
      <c r="K167" s="172" t="s">
        <v>591</v>
      </c>
      <c r="L167" s="172" t="s">
        <v>592</v>
      </c>
      <c r="M167" s="173"/>
      <c r="N167" s="173">
        <v>-2000</v>
      </c>
      <c r="O167" s="172" t="s">
        <v>575</v>
      </c>
      <c r="P167" s="172" t="s">
        <v>584</v>
      </c>
      <c r="Q167" s="172" t="s">
        <v>1167</v>
      </c>
      <c r="R167" s="172" t="s">
        <v>676</v>
      </c>
      <c r="S167" s="175" t="s">
        <v>588</v>
      </c>
      <c r="T167" s="171" t="s">
        <v>30</v>
      </c>
      <c r="U167" s="171" t="s">
        <v>1340</v>
      </c>
      <c r="V167" s="168">
        <v>84</v>
      </c>
    </row>
    <row r="168" spans="1:22">
      <c r="A168" s="172" t="s">
        <v>1163</v>
      </c>
      <c r="B168" s="172" t="s">
        <v>1163</v>
      </c>
      <c r="C168" s="321" t="s">
        <v>1163</v>
      </c>
      <c r="D168" s="321"/>
      <c r="E168" s="172" t="s">
        <v>588</v>
      </c>
      <c r="F168" s="321" t="s">
        <v>572</v>
      </c>
      <c r="G168" s="321"/>
      <c r="H168" s="172" t="s">
        <v>589</v>
      </c>
      <c r="I168" s="172" t="s">
        <v>574</v>
      </c>
      <c r="J168" s="172" t="s">
        <v>590</v>
      </c>
      <c r="K168" s="172" t="s">
        <v>591</v>
      </c>
      <c r="L168" s="172" t="s">
        <v>592</v>
      </c>
      <c r="M168" s="173"/>
      <c r="N168" s="173">
        <v>-750</v>
      </c>
      <c r="O168" s="172" t="s">
        <v>575</v>
      </c>
      <c r="P168" s="172" t="s">
        <v>584</v>
      </c>
      <c r="Q168" s="172" t="s">
        <v>1168</v>
      </c>
      <c r="R168" s="172" t="s">
        <v>676</v>
      </c>
      <c r="S168" s="175" t="s">
        <v>588</v>
      </c>
      <c r="T168" s="171" t="s">
        <v>30</v>
      </c>
      <c r="U168" s="171"/>
      <c r="V168" s="168">
        <v>84</v>
      </c>
    </row>
    <row r="169" spans="1:22">
      <c r="A169" s="172" t="s">
        <v>1163</v>
      </c>
      <c r="B169" s="172" t="s">
        <v>1163</v>
      </c>
      <c r="C169" s="321" t="s">
        <v>1163</v>
      </c>
      <c r="D169" s="321"/>
      <c r="E169" s="172" t="s">
        <v>1169</v>
      </c>
      <c r="F169" s="321" t="s">
        <v>572</v>
      </c>
      <c r="G169" s="321"/>
      <c r="H169" s="172" t="s">
        <v>589</v>
      </c>
      <c r="I169" s="172" t="s">
        <v>574</v>
      </c>
      <c r="J169" s="172" t="s">
        <v>590</v>
      </c>
      <c r="K169" s="172" t="s">
        <v>1170</v>
      </c>
      <c r="L169" s="172" t="s">
        <v>1171</v>
      </c>
      <c r="M169" s="173"/>
      <c r="N169" s="173">
        <v>-1309</v>
      </c>
      <c r="O169" s="172" t="s">
        <v>575</v>
      </c>
      <c r="P169" s="172" t="s">
        <v>584</v>
      </c>
      <c r="Q169" s="172" t="s">
        <v>1172</v>
      </c>
      <c r="R169" s="172" t="s">
        <v>676</v>
      </c>
      <c r="S169" s="175" t="s">
        <v>1169</v>
      </c>
      <c r="T169" s="171" t="s">
        <v>27</v>
      </c>
      <c r="U169" s="171" t="s">
        <v>1339</v>
      </c>
      <c r="V169" s="168">
        <v>89</v>
      </c>
    </row>
    <row r="170" spans="1:22">
      <c r="A170" s="172" t="s">
        <v>1163</v>
      </c>
      <c r="B170" s="172" t="s">
        <v>1163</v>
      </c>
      <c r="C170" s="321" t="s">
        <v>1163</v>
      </c>
      <c r="D170" s="321"/>
      <c r="E170" s="172" t="s">
        <v>588</v>
      </c>
      <c r="F170" s="321" t="s">
        <v>572</v>
      </c>
      <c r="G170" s="321"/>
      <c r="H170" s="172" t="s">
        <v>589</v>
      </c>
      <c r="I170" s="172" t="s">
        <v>574</v>
      </c>
      <c r="J170" s="172" t="s">
        <v>590</v>
      </c>
      <c r="K170" s="172" t="s">
        <v>591</v>
      </c>
      <c r="L170" s="172" t="s">
        <v>592</v>
      </c>
      <c r="M170" s="173"/>
      <c r="N170" s="173">
        <v>-750</v>
      </c>
      <c r="O170" s="172" t="s">
        <v>575</v>
      </c>
      <c r="P170" s="172" t="s">
        <v>584</v>
      </c>
      <c r="Q170" s="172" t="s">
        <v>1173</v>
      </c>
      <c r="R170" s="172" t="s">
        <v>676</v>
      </c>
      <c r="S170" s="175" t="s">
        <v>588</v>
      </c>
      <c r="T170" s="171" t="s">
        <v>30</v>
      </c>
      <c r="U170" s="171"/>
      <c r="V170" s="168">
        <v>84</v>
      </c>
    </row>
    <row r="171" spans="1:22">
      <c r="A171" s="172" t="s">
        <v>1163</v>
      </c>
      <c r="B171" s="172" t="s">
        <v>1163</v>
      </c>
      <c r="C171" s="321" t="s">
        <v>1163</v>
      </c>
      <c r="D171" s="321"/>
      <c r="E171" s="172" t="s">
        <v>588</v>
      </c>
      <c r="F171" s="321" t="s">
        <v>572</v>
      </c>
      <c r="G171" s="321"/>
      <c r="H171" s="172" t="s">
        <v>589</v>
      </c>
      <c r="I171" s="172" t="s">
        <v>574</v>
      </c>
      <c r="J171" s="172" t="s">
        <v>590</v>
      </c>
      <c r="K171" s="172" t="s">
        <v>591</v>
      </c>
      <c r="L171" s="172" t="s">
        <v>592</v>
      </c>
      <c r="M171" s="173"/>
      <c r="N171" s="173">
        <v>-750</v>
      </c>
      <c r="O171" s="172" t="s">
        <v>575</v>
      </c>
      <c r="P171" s="172" t="s">
        <v>584</v>
      </c>
      <c r="Q171" s="172" t="s">
        <v>1174</v>
      </c>
      <c r="R171" s="172" t="s">
        <v>676</v>
      </c>
      <c r="S171" s="175" t="s">
        <v>588</v>
      </c>
      <c r="T171" s="171" t="s">
        <v>30</v>
      </c>
      <c r="U171" s="171"/>
      <c r="V171" s="168">
        <v>84</v>
      </c>
    </row>
    <row r="172" spans="1:22">
      <c r="A172" s="172" t="s">
        <v>1163</v>
      </c>
      <c r="B172" s="172" t="s">
        <v>1163</v>
      </c>
      <c r="C172" s="321" t="s">
        <v>1163</v>
      </c>
      <c r="D172" s="321"/>
      <c r="E172" s="172" t="s">
        <v>588</v>
      </c>
      <c r="F172" s="321" t="s">
        <v>572</v>
      </c>
      <c r="G172" s="321"/>
      <c r="H172" s="172" t="s">
        <v>589</v>
      </c>
      <c r="I172" s="172" t="s">
        <v>574</v>
      </c>
      <c r="J172" s="172" t="s">
        <v>590</v>
      </c>
      <c r="K172" s="172" t="s">
        <v>591</v>
      </c>
      <c r="L172" s="172" t="s">
        <v>592</v>
      </c>
      <c r="M172" s="173"/>
      <c r="N172" s="173">
        <v>-750</v>
      </c>
      <c r="O172" s="172" t="s">
        <v>575</v>
      </c>
      <c r="P172" s="172" t="s">
        <v>584</v>
      </c>
      <c r="Q172" s="172" t="s">
        <v>1175</v>
      </c>
      <c r="R172" s="172" t="s">
        <v>676</v>
      </c>
      <c r="S172" s="175" t="s">
        <v>588</v>
      </c>
      <c r="T172" s="171" t="s">
        <v>30</v>
      </c>
      <c r="U172" s="171"/>
      <c r="V172" s="168">
        <v>84</v>
      </c>
    </row>
    <row r="173" spans="1:22" ht="25.5">
      <c r="A173" s="172" t="s">
        <v>1176</v>
      </c>
      <c r="B173" s="172" t="s">
        <v>1176</v>
      </c>
      <c r="C173" s="321" t="s">
        <v>1176</v>
      </c>
      <c r="D173" s="321"/>
      <c r="E173" s="172" t="s">
        <v>1177</v>
      </c>
      <c r="F173" s="321" t="s">
        <v>633</v>
      </c>
      <c r="G173" s="321"/>
      <c r="H173" s="172" t="s">
        <v>634</v>
      </c>
      <c r="I173" s="172" t="s">
        <v>574</v>
      </c>
      <c r="J173" s="172" t="s">
        <v>583</v>
      </c>
      <c r="K173" s="172"/>
      <c r="L173" s="172"/>
      <c r="M173" s="173"/>
      <c r="N173" s="173">
        <v>-327.10000000000002</v>
      </c>
      <c r="O173" s="172" t="s">
        <v>575</v>
      </c>
      <c r="P173" s="172" t="s">
        <v>584</v>
      </c>
      <c r="Q173" s="172" t="s">
        <v>1178</v>
      </c>
      <c r="R173" s="172" t="s">
        <v>1179</v>
      </c>
      <c r="S173" s="175" t="s">
        <v>1177</v>
      </c>
      <c r="T173" s="171" t="s">
        <v>55</v>
      </c>
      <c r="U173" s="171" t="s">
        <v>1450</v>
      </c>
      <c r="V173" s="168">
        <v>93</v>
      </c>
    </row>
    <row r="174" spans="1:22">
      <c r="A174" s="172" t="s">
        <v>1180</v>
      </c>
      <c r="B174" s="172" t="s">
        <v>1180</v>
      </c>
      <c r="C174" s="321" t="s">
        <v>1180</v>
      </c>
      <c r="D174" s="321"/>
      <c r="E174" s="172" t="s">
        <v>102</v>
      </c>
      <c r="F174" s="321" t="s">
        <v>610</v>
      </c>
      <c r="G174" s="321"/>
      <c r="H174" s="172" t="s">
        <v>611</v>
      </c>
      <c r="I174" s="172" t="s">
        <v>574</v>
      </c>
      <c r="J174" s="172" t="s">
        <v>583</v>
      </c>
      <c r="K174" s="172" t="s">
        <v>612</v>
      </c>
      <c r="L174" s="172"/>
      <c r="M174" s="173"/>
      <c r="N174" s="173">
        <v>-12</v>
      </c>
      <c r="O174" s="172" t="s">
        <v>575</v>
      </c>
      <c r="P174" s="172" t="s">
        <v>584</v>
      </c>
      <c r="Q174" s="172" t="s">
        <v>1181</v>
      </c>
      <c r="R174" s="172" t="s">
        <v>1182</v>
      </c>
      <c r="S174" s="175" t="s">
        <v>102</v>
      </c>
      <c r="T174" s="171" t="s">
        <v>55</v>
      </c>
      <c r="U174" s="171"/>
      <c r="V174" s="168"/>
    </row>
    <row r="175" spans="1:22" ht="25.5">
      <c r="A175" s="172" t="s">
        <v>1183</v>
      </c>
      <c r="B175" s="172" t="s">
        <v>1183</v>
      </c>
      <c r="C175" s="321" t="s">
        <v>1183</v>
      </c>
      <c r="D175" s="321"/>
      <c r="E175" s="172" t="s">
        <v>121</v>
      </c>
      <c r="F175" s="321" t="s">
        <v>610</v>
      </c>
      <c r="G175" s="321"/>
      <c r="H175" s="172" t="s">
        <v>611</v>
      </c>
      <c r="I175" s="172" t="s">
        <v>574</v>
      </c>
      <c r="J175" s="172" t="s">
        <v>583</v>
      </c>
      <c r="K175" s="172"/>
      <c r="L175" s="172"/>
      <c r="M175" s="173"/>
      <c r="N175" s="173">
        <v>-16</v>
      </c>
      <c r="O175" s="172" t="s">
        <v>575</v>
      </c>
      <c r="P175" s="172" t="s">
        <v>584</v>
      </c>
      <c r="Q175" s="172"/>
      <c r="R175" s="172" t="s">
        <v>630</v>
      </c>
      <c r="S175" s="175" t="s">
        <v>121</v>
      </c>
      <c r="T175" s="171" t="s">
        <v>55</v>
      </c>
      <c r="U175" s="171"/>
      <c r="V175" s="168"/>
    </row>
    <row r="176" spans="1:22" ht="25.5">
      <c r="A176" s="172" t="s">
        <v>1183</v>
      </c>
      <c r="B176" s="172" t="s">
        <v>1183</v>
      </c>
      <c r="C176" s="321" t="s">
        <v>1183</v>
      </c>
      <c r="D176" s="321"/>
      <c r="E176" s="172" t="s">
        <v>1184</v>
      </c>
      <c r="F176" s="321" t="s">
        <v>633</v>
      </c>
      <c r="G176" s="321"/>
      <c r="H176" s="172" t="s">
        <v>634</v>
      </c>
      <c r="I176" s="172" t="s">
        <v>574</v>
      </c>
      <c r="J176" s="172" t="s">
        <v>583</v>
      </c>
      <c r="K176" s="172"/>
      <c r="L176" s="172"/>
      <c r="M176" s="173"/>
      <c r="N176" s="173">
        <v>-202.3</v>
      </c>
      <c r="O176" s="172" t="s">
        <v>575</v>
      </c>
      <c r="P176" s="172" t="s">
        <v>584</v>
      </c>
      <c r="Q176" s="172" t="s">
        <v>1185</v>
      </c>
      <c r="R176" s="172" t="s">
        <v>1186</v>
      </c>
      <c r="S176" s="175" t="s">
        <v>1184</v>
      </c>
      <c r="T176" s="171" t="s">
        <v>55</v>
      </c>
      <c r="U176" s="171" t="s">
        <v>1450</v>
      </c>
      <c r="V176" s="168">
        <v>95</v>
      </c>
    </row>
    <row r="177" spans="1:22">
      <c r="A177" s="172" t="s">
        <v>1187</v>
      </c>
      <c r="B177" s="172" t="s">
        <v>1187</v>
      </c>
      <c r="C177" s="321" t="s">
        <v>1187</v>
      </c>
      <c r="D177" s="321"/>
      <c r="E177" s="172" t="s">
        <v>1188</v>
      </c>
      <c r="F177" s="321" t="s">
        <v>572</v>
      </c>
      <c r="G177" s="321"/>
      <c r="H177" s="172" t="s">
        <v>573</v>
      </c>
      <c r="I177" s="172" t="s">
        <v>662</v>
      </c>
      <c r="J177" s="172" t="s">
        <v>663</v>
      </c>
      <c r="K177" s="172" t="s">
        <v>574</v>
      </c>
      <c r="L177" s="172" t="s">
        <v>583</v>
      </c>
      <c r="M177" s="173">
        <v>294.76</v>
      </c>
      <c r="N177" s="173"/>
      <c r="O177" s="172" t="s">
        <v>575</v>
      </c>
      <c r="P177" s="172" t="s">
        <v>584</v>
      </c>
      <c r="Q177" s="172" t="s">
        <v>1189</v>
      </c>
      <c r="R177" s="172" t="s">
        <v>1190</v>
      </c>
      <c r="S177" s="175" t="s">
        <v>1188</v>
      </c>
      <c r="T177" s="171" t="s">
        <v>33</v>
      </c>
      <c r="U177" s="171"/>
      <c r="V177" s="168"/>
    </row>
    <row r="178" spans="1:22">
      <c r="A178" s="172" t="s">
        <v>1187</v>
      </c>
      <c r="B178" s="172" t="s">
        <v>1187</v>
      </c>
      <c r="C178" s="321" t="s">
        <v>1187</v>
      </c>
      <c r="D178" s="321"/>
      <c r="E178" s="172" t="s">
        <v>1169</v>
      </c>
      <c r="F178" s="321" t="s">
        <v>572</v>
      </c>
      <c r="G178" s="321"/>
      <c r="H178" s="172" t="s">
        <v>589</v>
      </c>
      <c r="I178" s="172" t="s">
        <v>574</v>
      </c>
      <c r="J178" s="172" t="s">
        <v>590</v>
      </c>
      <c r="K178" s="172" t="s">
        <v>1170</v>
      </c>
      <c r="L178" s="172" t="s">
        <v>1171</v>
      </c>
      <c r="M178" s="173"/>
      <c r="N178" s="173">
        <v>-5386</v>
      </c>
      <c r="O178" s="172" t="s">
        <v>575</v>
      </c>
      <c r="P178" s="172" t="s">
        <v>584</v>
      </c>
      <c r="Q178" s="172" t="s">
        <v>1191</v>
      </c>
      <c r="R178" s="172" t="s">
        <v>605</v>
      </c>
      <c r="S178" s="175" t="s">
        <v>1169</v>
      </c>
      <c r="T178" s="171" t="s">
        <v>27</v>
      </c>
      <c r="U178" s="171" t="s">
        <v>1338</v>
      </c>
      <c r="V178" s="168">
        <v>8</v>
      </c>
    </row>
    <row r="179" spans="1:22">
      <c r="A179" s="172" t="s">
        <v>1187</v>
      </c>
      <c r="B179" s="172" t="s">
        <v>1187</v>
      </c>
      <c r="C179" s="321" t="s">
        <v>1187</v>
      </c>
      <c r="D179" s="321"/>
      <c r="E179" s="172" t="s">
        <v>1192</v>
      </c>
      <c r="F179" s="321" t="s">
        <v>572</v>
      </c>
      <c r="G179" s="321"/>
      <c r="H179" s="172" t="s">
        <v>589</v>
      </c>
      <c r="I179" s="172" t="s">
        <v>574</v>
      </c>
      <c r="J179" s="172" t="s">
        <v>590</v>
      </c>
      <c r="K179" s="172" t="s">
        <v>1193</v>
      </c>
      <c r="L179" s="172" t="s">
        <v>1194</v>
      </c>
      <c r="M179" s="173"/>
      <c r="N179" s="173">
        <v>-978.59</v>
      </c>
      <c r="O179" s="172" t="s">
        <v>575</v>
      </c>
      <c r="P179" s="172" t="s">
        <v>584</v>
      </c>
      <c r="Q179" s="172" t="s">
        <v>1195</v>
      </c>
      <c r="R179" s="172" t="s">
        <v>605</v>
      </c>
      <c r="S179" s="175" t="s">
        <v>1192</v>
      </c>
      <c r="T179" s="171" t="s">
        <v>55</v>
      </c>
      <c r="U179" s="171" t="s">
        <v>1446</v>
      </c>
      <c r="V179" s="168">
        <v>83</v>
      </c>
    </row>
    <row r="180" spans="1:22" ht="25.5">
      <c r="A180" s="172" t="s">
        <v>1196</v>
      </c>
      <c r="B180" s="172" t="s">
        <v>1196</v>
      </c>
      <c r="C180" s="321" t="s">
        <v>1196</v>
      </c>
      <c r="D180" s="321"/>
      <c r="E180" s="172" t="s">
        <v>1197</v>
      </c>
      <c r="F180" s="321" t="s">
        <v>633</v>
      </c>
      <c r="G180" s="321"/>
      <c r="H180" s="172" t="s">
        <v>634</v>
      </c>
      <c r="I180" s="172" t="s">
        <v>574</v>
      </c>
      <c r="J180" s="172" t="s">
        <v>583</v>
      </c>
      <c r="K180" s="172"/>
      <c r="L180" s="172"/>
      <c r="M180" s="173"/>
      <c r="N180" s="173">
        <v>-349</v>
      </c>
      <c r="O180" s="172" t="s">
        <v>575</v>
      </c>
      <c r="P180" s="172" t="s">
        <v>584</v>
      </c>
      <c r="Q180" s="172" t="s">
        <v>1198</v>
      </c>
      <c r="R180" s="172" t="s">
        <v>1199</v>
      </c>
      <c r="S180" s="175" t="s">
        <v>1197</v>
      </c>
      <c r="T180" s="171" t="s">
        <v>1341</v>
      </c>
      <c r="U180" s="171" t="s">
        <v>1454</v>
      </c>
      <c r="V180" s="168">
        <v>99</v>
      </c>
    </row>
    <row r="181" spans="1:22">
      <c r="A181" s="172" t="s">
        <v>1196</v>
      </c>
      <c r="B181" s="172" t="s">
        <v>1196</v>
      </c>
      <c r="C181" s="321" t="s">
        <v>1196</v>
      </c>
      <c r="D181" s="321"/>
      <c r="E181" s="172" t="s">
        <v>1200</v>
      </c>
      <c r="F181" s="321" t="s">
        <v>572</v>
      </c>
      <c r="G181" s="321"/>
      <c r="H181" s="172" t="s">
        <v>573</v>
      </c>
      <c r="I181" s="172" t="s">
        <v>662</v>
      </c>
      <c r="J181" s="172" t="s">
        <v>663</v>
      </c>
      <c r="K181" s="172" t="s">
        <v>574</v>
      </c>
      <c r="L181" s="172" t="s">
        <v>583</v>
      </c>
      <c r="M181" s="173">
        <v>73.69</v>
      </c>
      <c r="N181" s="173"/>
      <c r="O181" s="172" t="s">
        <v>575</v>
      </c>
      <c r="P181" s="172" t="s">
        <v>584</v>
      </c>
      <c r="Q181" s="172" t="s">
        <v>1201</v>
      </c>
      <c r="R181" s="172" t="s">
        <v>751</v>
      </c>
      <c r="S181" s="175" t="s">
        <v>1200</v>
      </c>
      <c r="T181" s="171" t="s">
        <v>1341</v>
      </c>
      <c r="U181" s="171" t="s">
        <v>1398</v>
      </c>
      <c r="V181" s="168"/>
    </row>
    <row r="182" spans="1:22" ht="25.5">
      <c r="A182" s="172" t="s">
        <v>1202</v>
      </c>
      <c r="B182" s="172" t="s">
        <v>1202</v>
      </c>
      <c r="C182" s="321" t="s">
        <v>1202</v>
      </c>
      <c r="D182" s="321"/>
      <c r="E182" s="172" t="s">
        <v>1203</v>
      </c>
      <c r="F182" s="321" t="s">
        <v>633</v>
      </c>
      <c r="G182" s="321"/>
      <c r="H182" s="172" t="s">
        <v>634</v>
      </c>
      <c r="I182" s="172" t="s">
        <v>574</v>
      </c>
      <c r="J182" s="172" t="s">
        <v>583</v>
      </c>
      <c r="K182" s="172"/>
      <c r="L182" s="172"/>
      <c r="M182" s="173"/>
      <c r="N182" s="173">
        <v>-160</v>
      </c>
      <c r="O182" s="172" t="s">
        <v>575</v>
      </c>
      <c r="P182" s="172" t="s">
        <v>584</v>
      </c>
      <c r="Q182" s="172" t="s">
        <v>1204</v>
      </c>
      <c r="R182" s="172" t="s">
        <v>1205</v>
      </c>
      <c r="S182" s="175" t="s">
        <v>1203</v>
      </c>
      <c r="T182" s="171" t="s">
        <v>61</v>
      </c>
      <c r="U182" s="171" t="s">
        <v>1452</v>
      </c>
      <c r="V182" s="168">
        <v>97</v>
      </c>
    </row>
    <row r="183" spans="1:22">
      <c r="A183" s="172" t="s">
        <v>1202</v>
      </c>
      <c r="B183" s="172" t="s">
        <v>1202</v>
      </c>
      <c r="C183" s="321" t="s">
        <v>1202</v>
      </c>
      <c r="D183" s="321"/>
      <c r="E183" s="172" t="s">
        <v>1206</v>
      </c>
      <c r="F183" s="321" t="s">
        <v>572</v>
      </c>
      <c r="G183" s="321"/>
      <c r="H183" s="172" t="s">
        <v>573</v>
      </c>
      <c r="I183" s="172" t="s">
        <v>662</v>
      </c>
      <c r="J183" s="172" t="s">
        <v>663</v>
      </c>
      <c r="K183" s="172" t="s">
        <v>574</v>
      </c>
      <c r="L183" s="172" t="s">
        <v>583</v>
      </c>
      <c r="M183" s="173">
        <v>73.69</v>
      </c>
      <c r="N183" s="173"/>
      <c r="O183" s="172" t="s">
        <v>575</v>
      </c>
      <c r="P183" s="172" t="s">
        <v>584</v>
      </c>
      <c r="Q183" s="172" t="s">
        <v>1207</v>
      </c>
      <c r="R183" s="172" t="s">
        <v>1208</v>
      </c>
      <c r="S183" s="175" t="s">
        <v>1206</v>
      </c>
      <c r="T183" s="171" t="s">
        <v>1341</v>
      </c>
      <c r="U183" s="171" t="s">
        <v>1398</v>
      </c>
      <c r="V183" s="168"/>
    </row>
    <row r="184" spans="1:22" ht="25.5">
      <c r="A184" s="172" t="s">
        <v>1209</v>
      </c>
      <c r="B184" s="172" t="s">
        <v>1209</v>
      </c>
      <c r="C184" s="321" t="s">
        <v>1209</v>
      </c>
      <c r="D184" s="321"/>
      <c r="E184" s="172" t="s">
        <v>1210</v>
      </c>
      <c r="F184" s="321" t="s">
        <v>633</v>
      </c>
      <c r="G184" s="321"/>
      <c r="H184" s="172" t="s">
        <v>634</v>
      </c>
      <c r="I184" s="172" t="s">
        <v>574</v>
      </c>
      <c r="J184" s="172" t="s">
        <v>583</v>
      </c>
      <c r="K184" s="172"/>
      <c r="L184" s="172"/>
      <c r="M184" s="173"/>
      <c r="N184" s="173">
        <v>-199.7</v>
      </c>
      <c r="O184" s="172" t="s">
        <v>575</v>
      </c>
      <c r="P184" s="172" t="s">
        <v>584</v>
      </c>
      <c r="Q184" s="172" t="s">
        <v>1211</v>
      </c>
      <c r="R184" s="172" t="s">
        <v>1212</v>
      </c>
      <c r="S184" s="175" t="s">
        <v>1210</v>
      </c>
      <c r="T184" s="171" t="s">
        <v>28</v>
      </c>
      <c r="U184" s="171" t="s">
        <v>1451</v>
      </c>
      <c r="V184" s="168">
        <v>96</v>
      </c>
    </row>
    <row r="185" spans="1:22" ht="25.5">
      <c r="A185" s="172" t="s">
        <v>1209</v>
      </c>
      <c r="B185" s="172" t="s">
        <v>1209</v>
      </c>
      <c r="C185" s="321" t="s">
        <v>1209</v>
      </c>
      <c r="D185" s="321"/>
      <c r="E185" s="172" t="s">
        <v>1213</v>
      </c>
      <c r="F185" s="321" t="s">
        <v>633</v>
      </c>
      <c r="G185" s="321"/>
      <c r="H185" s="172" t="s">
        <v>634</v>
      </c>
      <c r="I185" s="172" t="s">
        <v>574</v>
      </c>
      <c r="J185" s="172" t="s">
        <v>583</v>
      </c>
      <c r="K185" s="172"/>
      <c r="L185" s="172"/>
      <c r="M185" s="173"/>
      <c r="N185" s="173">
        <v>-307.8</v>
      </c>
      <c r="O185" s="172" t="s">
        <v>575</v>
      </c>
      <c r="P185" s="172" t="s">
        <v>584</v>
      </c>
      <c r="Q185" s="172" t="s">
        <v>1214</v>
      </c>
      <c r="R185" s="172" t="s">
        <v>1215</v>
      </c>
      <c r="S185" s="175" t="s">
        <v>1213</v>
      </c>
      <c r="T185" s="171" t="s">
        <v>55</v>
      </c>
      <c r="U185" s="171" t="s">
        <v>1453</v>
      </c>
      <c r="V185" s="168">
        <v>98</v>
      </c>
    </row>
    <row r="186" spans="1:22">
      <c r="A186" s="172" t="s">
        <v>1216</v>
      </c>
      <c r="B186" s="172" t="s">
        <v>1216</v>
      </c>
      <c r="C186" s="321" t="s">
        <v>1216</v>
      </c>
      <c r="D186" s="321"/>
      <c r="E186" s="172" t="s">
        <v>1217</v>
      </c>
      <c r="F186" s="321" t="s">
        <v>572</v>
      </c>
      <c r="G186" s="321"/>
      <c r="H186" s="172" t="s">
        <v>573</v>
      </c>
      <c r="I186" s="172" t="s">
        <v>662</v>
      </c>
      <c r="J186" s="172" t="s">
        <v>663</v>
      </c>
      <c r="K186" s="172" t="s">
        <v>574</v>
      </c>
      <c r="L186" s="172" t="s">
        <v>583</v>
      </c>
      <c r="M186" s="173">
        <v>147.38</v>
      </c>
      <c r="N186" s="173"/>
      <c r="O186" s="172" t="s">
        <v>575</v>
      </c>
      <c r="P186" s="172" t="s">
        <v>584</v>
      </c>
      <c r="Q186" s="172" t="s">
        <v>1218</v>
      </c>
      <c r="R186" s="172" t="s">
        <v>1219</v>
      </c>
      <c r="S186" s="175" t="s">
        <v>1217</v>
      </c>
      <c r="T186" s="171" t="s">
        <v>33</v>
      </c>
      <c r="U186" s="171"/>
      <c r="V186" s="168"/>
    </row>
    <row r="187" spans="1:22" ht="25.5">
      <c r="A187" s="172" t="s">
        <v>1216</v>
      </c>
      <c r="B187" s="172" t="s">
        <v>1216</v>
      </c>
      <c r="C187" s="321" t="s">
        <v>1216</v>
      </c>
      <c r="D187" s="321"/>
      <c r="E187" s="172" t="s">
        <v>1220</v>
      </c>
      <c r="F187" s="321" t="s">
        <v>633</v>
      </c>
      <c r="G187" s="321"/>
      <c r="H187" s="172" t="s">
        <v>634</v>
      </c>
      <c r="I187" s="172" t="s">
        <v>574</v>
      </c>
      <c r="J187" s="172" t="s">
        <v>583</v>
      </c>
      <c r="K187" s="172"/>
      <c r="L187" s="172"/>
      <c r="M187" s="173"/>
      <c r="N187" s="173">
        <v>-530</v>
      </c>
      <c r="O187" s="172" t="s">
        <v>575</v>
      </c>
      <c r="P187" s="172" t="s">
        <v>584</v>
      </c>
      <c r="Q187" s="172" t="s">
        <v>1221</v>
      </c>
      <c r="R187" s="172" t="s">
        <v>1222</v>
      </c>
      <c r="S187" s="175" t="s">
        <v>1220</v>
      </c>
      <c r="T187" s="171" t="s">
        <v>55</v>
      </c>
      <c r="U187" s="171" t="s">
        <v>1337</v>
      </c>
      <c r="V187" s="168">
        <v>94</v>
      </c>
    </row>
    <row r="188" spans="1:22">
      <c r="A188" s="172" t="s">
        <v>1216</v>
      </c>
      <c r="B188" s="172" t="s">
        <v>1216</v>
      </c>
      <c r="C188" s="321" t="s">
        <v>1216</v>
      </c>
      <c r="D188" s="321"/>
      <c r="E188" s="172" t="s">
        <v>106</v>
      </c>
      <c r="F188" s="321" t="s">
        <v>572</v>
      </c>
      <c r="G188" s="321"/>
      <c r="H188" s="172" t="s">
        <v>589</v>
      </c>
      <c r="I188" s="172" t="s">
        <v>574</v>
      </c>
      <c r="J188" s="172" t="s">
        <v>590</v>
      </c>
      <c r="K188" s="172" t="s">
        <v>642</v>
      </c>
      <c r="L188" s="172" t="s">
        <v>643</v>
      </c>
      <c r="M188" s="173"/>
      <c r="N188" s="173">
        <v>-223.75</v>
      </c>
      <c r="O188" s="172" t="s">
        <v>575</v>
      </c>
      <c r="P188" s="172" t="s">
        <v>584</v>
      </c>
      <c r="Q188" s="172" t="s">
        <v>1223</v>
      </c>
      <c r="R188" s="172" t="s">
        <v>594</v>
      </c>
      <c r="S188" s="175" t="s">
        <v>106</v>
      </c>
      <c r="T188" s="171" t="s">
        <v>55</v>
      </c>
      <c r="U188" s="171" t="s">
        <v>1448</v>
      </c>
      <c r="V188" s="168">
        <v>86</v>
      </c>
    </row>
    <row r="189" spans="1:22" ht="25.5">
      <c r="A189" s="172" t="s">
        <v>1224</v>
      </c>
      <c r="B189" s="172" t="s">
        <v>1224</v>
      </c>
      <c r="C189" s="321" t="s">
        <v>1224</v>
      </c>
      <c r="D189" s="321"/>
      <c r="E189" s="172" t="s">
        <v>1225</v>
      </c>
      <c r="F189" s="321" t="s">
        <v>572</v>
      </c>
      <c r="G189" s="321"/>
      <c r="H189" s="172" t="s">
        <v>573</v>
      </c>
      <c r="I189" s="172" t="s">
        <v>712</v>
      </c>
      <c r="J189" s="172" t="s">
        <v>713</v>
      </c>
      <c r="K189" s="172" t="s">
        <v>574</v>
      </c>
      <c r="L189" s="172" t="s">
        <v>583</v>
      </c>
      <c r="M189" s="173">
        <v>2295</v>
      </c>
      <c r="N189" s="173"/>
      <c r="O189" s="172" t="s">
        <v>575</v>
      </c>
      <c r="P189" s="172" t="s">
        <v>584</v>
      </c>
      <c r="Q189" s="172" t="s">
        <v>1226</v>
      </c>
      <c r="R189" s="172" t="s">
        <v>1227</v>
      </c>
      <c r="S189" s="175" t="s">
        <v>1228</v>
      </c>
      <c r="T189" s="171" t="s">
        <v>30</v>
      </c>
      <c r="U189" s="171"/>
      <c r="V189" s="168"/>
    </row>
    <row r="190" spans="1:22" ht="25.5">
      <c r="A190" s="172" t="s">
        <v>1229</v>
      </c>
      <c r="B190" s="172" t="s">
        <v>1229</v>
      </c>
      <c r="C190" s="321" t="s">
        <v>1229</v>
      </c>
      <c r="D190" s="321"/>
      <c r="E190" s="172" t="s">
        <v>1230</v>
      </c>
      <c r="F190" s="321" t="s">
        <v>633</v>
      </c>
      <c r="G190" s="321"/>
      <c r="H190" s="172" t="s">
        <v>634</v>
      </c>
      <c r="I190" s="172" t="s">
        <v>574</v>
      </c>
      <c r="J190" s="172" t="s">
        <v>583</v>
      </c>
      <c r="K190" s="172"/>
      <c r="L190" s="172"/>
      <c r="M190" s="173"/>
      <c r="N190" s="173">
        <v>-125.9</v>
      </c>
      <c r="O190" s="172" t="s">
        <v>575</v>
      </c>
      <c r="P190" s="172" t="s">
        <v>584</v>
      </c>
      <c r="Q190" s="172" t="s">
        <v>1231</v>
      </c>
      <c r="R190" s="172" t="s">
        <v>1232</v>
      </c>
      <c r="S190" s="175" t="s">
        <v>1230</v>
      </c>
      <c r="T190" s="171" t="s">
        <v>55</v>
      </c>
      <c r="U190" s="171" t="s">
        <v>1455</v>
      </c>
      <c r="V190" s="168">
        <v>100</v>
      </c>
    </row>
    <row r="191" spans="1:22">
      <c r="A191" s="172" t="s">
        <v>1233</v>
      </c>
      <c r="B191" s="172" t="s">
        <v>1233</v>
      </c>
      <c r="C191" s="321" t="s">
        <v>1233</v>
      </c>
      <c r="D191" s="321"/>
      <c r="E191" s="172" t="s">
        <v>102</v>
      </c>
      <c r="F191" s="321" t="s">
        <v>610</v>
      </c>
      <c r="G191" s="321"/>
      <c r="H191" s="172" t="s">
        <v>611</v>
      </c>
      <c r="I191" s="172" t="s">
        <v>574</v>
      </c>
      <c r="J191" s="172" t="s">
        <v>583</v>
      </c>
      <c r="K191" s="172" t="s">
        <v>612</v>
      </c>
      <c r="L191" s="172"/>
      <c r="M191" s="173"/>
      <c r="N191" s="173">
        <v>-6</v>
      </c>
      <c r="O191" s="172" t="s">
        <v>575</v>
      </c>
      <c r="P191" s="172" t="s">
        <v>584</v>
      </c>
      <c r="Q191" s="172" t="s">
        <v>1234</v>
      </c>
      <c r="R191" s="172" t="s">
        <v>1235</v>
      </c>
      <c r="S191" s="175" t="s">
        <v>102</v>
      </c>
      <c r="T191" s="171" t="s">
        <v>55</v>
      </c>
      <c r="U191" s="171"/>
      <c r="V191" s="168"/>
    </row>
    <row r="192" spans="1:22" ht="25.5">
      <c r="A192" s="172" t="s">
        <v>1233</v>
      </c>
      <c r="B192" s="172" t="s">
        <v>1233</v>
      </c>
      <c r="C192" s="321" t="s">
        <v>1233</v>
      </c>
      <c r="D192" s="321"/>
      <c r="E192" s="172" t="s">
        <v>1236</v>
      </c>
      <c r="F192" s="321" t="s">
        <v>572</v>
      </c>
      <c r="G192" s="321"/>
      <c r="H192" s="172" t="s">
        <v>573</v>
      </c>
      <c r="I192" s="172" t="s">
        <v>697</v>
      </c>
      <c r="J192" s="172" t="s">
        <v>698</v>
      </c>
      <c r="K192" s="172" t="s">
        <v>574</v>
      </c>
      <c r="L192" s="172" t="s">
        <v>583</v>
      </c>
      <c r="M192" s="173">
        <v>18216.849999999999</v>
      </c>
      <c r="N192" s="173"/>
      <c r="O192" s="172" t="s">
        <v>575</v>
      </c>
      <c r="P192" s="172" t="s">
        <v>584</v>
      </c>
      <c r="Q192" s="172" t="s">
        <v>1237</v>
      </c>
      <c r="R192" s="172" t="s">
        <v>1238</v>
      </c>
      <c r="S192" s="175" t="s">
        <v>1236</v>
      </c>
      <c r="T192" s="171" t="s">
        <v>34</v>
      </c>
      <c r="U192" s="171"/>
      <c r="V192" s="168"/>
    </row>
    <row r="193" spans="1:22" ht="25.5">
      <c r="A193" s="172" t="s">
        <v>1239</v>
      </c>
      <c r="B193" s="172" t="s">
        <v>1239</v>
      </c>
      <c r="C193" s="321" t="s">
        <v>1239</v>
      </c>
      <c r="D193" s="321"/>
      <c r="E193" s="172" t="s">
        <v>1240</v>
      </c>
      <c r="F193" s="321" t="s">
        <v>633</v>
      </c>
      <c r="G193" s="321"/>
      <c r="H193" s="172" t="s">
        <v>634</v>
      </c>
      <c r="I193" s="172" t="s">
        <v>574</v>
      </c>
      <c r="J193" s="172" t="s">
        <v>583</v>
      </c>
      <c r="K193" s="172"/>
      <c r="L193" s="172"/>
      <c r="M193" s="173"/>
      <c r="N193" s="173">
        <v>-265</v>
      </c>
      <c r="O193" s="172" t="s">
        <v>575</v>
      </c>
      <c r="P193" s="172" t="s">
        <v>584</v>
      </c>
      <c r="Q193" s="172" t="s">
        <v>1241</v>
      </c>
      <c r="R193" s="172" t="s">
        <v>1242</v>
      </c>
      <c r="S193" s="175" t="s">
        <v>1240</v>
      </c>
      <c r="T193" s="171" t="s">
        <v>61</v>
      </c>
      <c r="U193" s="171" t="s">
        <v>1456</v>
      </c>
      <c r="V193" s="168">
        <v>101</v>
      </c>
    </row>
    <row r="194" spans="1:22">
      <c r="A194" s="172" t="s">
        <v>1243</v>
      </c>
      <c r="B194" s="172" t="s">
        <v>1243</v>
      </c>
      <c r="C194" s="321" t="s">
        <v>1243</v>
      </c>
      <c r="D194" s="321"/>
      <c r="E194" s="172" t="s">
        <v>1244</v>
      </c>
      <c r="F194" s="321" t="s">
        <v>572</v>
      </c>
      <c r="G194" s="321"/>
      <c r="H194" s="172" t="s">
        <v>589</v>
      </c>
      <c r="I194" s="172" t="s">
        <v>574</v>
      </c>
      <c r="J194" s="172" t="s">
        <v>590</v>
      </c>
      <c r="K194" s="172" t="s">
        <v>1245</v>
      </c>
      <c r="L194" s="172" t="s">
        <v>1246</v>
      </c>
      <c r="M194" s="173"/>
      <c r="N194" s="173">
        <v>-23621</v>
      </c>
      <c r="O194" s="172" t="s">
        <v>575</v>
      </c>
      <c r="P194" s="172" t="s">
        <v>584</v>
      </c>
      <c r="Q194" s="172" t="s">
        <v>1247</v>
      </c>
      <c r="R194" s="172" t="s">
        <v>599</v>
      </c>
      <c r="S194" s="175" t="s">
        <v>1244</v>
      </c>
      <c r="T194" s="171" t="s">
        <v>36</v>
      </c>
      <c r="U194" s="171"/>
      <c r="V194" s="168">
        <v>44</v>
      </c>
    </row>
    <row r="195" spans="1:22" ht="20.100000000000001" customHeight="1">
      <c r="A195" s="319"/>
      <c r="B195" s="319"/>
      <c r="C195" s="319"/>
      <c r="D195" s="319"/>
      <c r="E195" s="319"/>
      <c r="F195" s="319"/>
      <c r="G195" s="166"/>
      <c r="H195" s="166"/>
      <c r="I195" s="166"/>
      <c r="J195" s="166"/>
      <c r="K195" s="166"/>
      <c r="L195" s="166"/>
      <c r="M195" s="166"/>
      <c r="N195" s="166"/>
      <c r="O195" s="166"/>
      <c r="P195" s="166"/>
      <c r="Q195" s="166"/>
      <c r="R195" s="166"/>
      <c r="S195" s="166"/>
    </row>
    <row r="196" spans="1:22">
      <c r="A196" s="319" t="s">
        <v>1248</v>
      </c>
      <c r="B196" s="319"/>
      <c r="C196" s="319"/>
      <c r="D196" s="320">
        <f>SUM(M2:M194)</f>
        <v>243437.24000000002</v>
      </c>
      <c r="E196" s="320"/>
      <c r="F196" s="320"/>
      <c r="G196" s="166"/>
      <c r="H196" s="166"/>
      <c r="I196" s="166"/>
      <c r="J196" s="166"/>
      <c r="K196" s="166"/>
      <c r="L196" s="166"/>
      <c r="M196" s="166"/>
      <c r="N196" s="166"/>
      <c r="O196" s="166"/>
      <c r="P196" s="166"/>
      <c r="Q196" s="166"/>
      <c r="R196" s="166"/>
      <c r="S196" s="166"/>
    </row>
    <row r="197" spans="1:22">
      <c r="A197" s="319" t="s">
        <v>1249</v>
      </c>
      <c r="B197" s="319"/>
      <c r="C197" s="319"/>
      <c r="D197" s="320">
        <f>SUM(N2:N194)</f>
        <v>-326558.33</v>
      </c>
      <c r="E197" s="320"/>
      <c r="F197" s="320"/>
      <c r="G197" s="166"/>
      <c r="H197" s="166"/>
      <c r="I197" s="166"/>
      <c r="J197" s="166"/>
      <c r="K197" s="166"/>
      <c r="L197" s="166"/>
      <c r="M197" s="166"/>
      <c r="N197" s="166"/>
      <c r="O197" s="166"/>
      <c r="P197" s="166"/>
      <c r="Q197" s="166"/>
      <c r="R197" s="166"/>
      <c r="S197" s="166"/>
    </row>
    <row r="198" spans="1:22" ht="20.100000000000001" customHeight="1">
      <c r="A198" s="319"/>
      <c r="B198" s="319"/>
      <c r="C198" s="319"/>
      <c r="D198" s="319"/>
      <c r="E198" s="319"/>
      <c r="F198" s="319"/>
      <c r="G198" s="166"/>
      <c r="H198" s="166"/>
      <c r="I198" s="166"/>
      <c r="J198" s="166"/>
      <c r="K198" s="166"/>
      <c r="L198" s="166"/>
      <c r="M198" s="166"/>
      <c r="N198" s="166"/>
      <c r="O198" s="166"/>
      <c r="P198" s="166"/>
      <c r="Q198" s="166"/>
      <c r="R198" s="166"/>
      <c r="S198" s="166"/>
    </row>
    <row r="199" spans="1:22">
      <c r="A199" s="319" t="s">
        <v>1250</v>
      </c>
      <c r="B199" s="319"/>
      <c r="C199" s="319"/>
      <c r="D199" s="320" t="s">
        <v>1251</v>
      </c>
      <c r="E199" s="320"/>
      <c r="F199" s="320"/>
      <c r="G199" s="166"/>
      <c r="H199" s="166"/>
      <c r="I199" s="166"/>
      <c r="J199" s="166"/>
      <c r="K199" s="166"/>
      <c r="L199" s="166"/>
      <c r="M199" s="166"/>
      <c r="N199" s="166"/>
      <c r="O199" s="166"/>
      <c r="P199" s="166"/>
      <c r="Q199" s="166"/>
      <c r="R199" s="166"/>
      <c r="S199" s="166"/>
    </row>
    <row r="200" spans="1:22">
      <c r="A200" s="319" t="s">
        <v>1252</v>
      </c>
      <c r="B200" s="319"/>
      <c r="C200" s="319"/>
      <c r="D200" s="320" t="s">
        <v>1402</v>
      </c>
      <c r="E200" s="320"/>
      <c r="F200" s="320"/>
      <c r="G200" s="166"/>
      <c r="H200" s="166"/>
      <c r="I200" s="166"/>
      <c r="J200" s="166"/>
      <c r="K200" s="166"/>
      <c r="L200" s="166"/>
      <c r="M200" s="166"/>
      <c r="N200" s="166"/>
      <c r="O200" s="166"/>
      <c r="P200" s="166"/>
      <c r="Q200" s="166"/>
      <c r="R200" s="166"/>
      <c r="S200" s="166"/>
    </row>
  </sheetData>
  <autoFilter ref="T1:T200" xr:uid="{33D68B3F-64B4-45BB-A94C-F3F3DF219002}"/>
  <mergeCells count="390">
    <mergeCell ref="C1:D1"/>
    <mergeCell ref="F1:G1"/>
    <mergeCell ref="C6:D6"/>
    <mergeCell ref="F6:G6"/>
    <mergeCell ref="C7:D7"/>
    <mergeCell ref="F7:G7"/>
    <mergeCell ref="C11:D11"/>
    <mergeCell ref="F11:G11"/>
    <mergeCell ref="C12:D12"/>
    <mergeCell ref="F12:G12"/>
    <mergeCell ref="C13:D13"/>
    <mergeCell ref="F13:G13"/>
    <mergeCell ref="C8:D8"/>
    <mergeCell ref="F8:G8"/>
    <mergeCell ref="C9:D9"/>
    <mergeCell ref="F9:G9"/>
    <mergeCell ref="C10:D10"/>
    <mergeCell ref="F10:G10"/>
    <mergeCell ref="C17:D17"/>
    <mergeCell ref="F17:G17"/>
    <mergeCell ref="C18:D18"/>
    <mergeCell ref="F18:G18"/>
    <mergeCell ref="C19:D19"/>
    <mergeCell ref="F19:G19"/>
    <mergeCell ref="C14:D14"/>
    <mergeCell ref="F14:G14"/>
    <mergeCell ref="C15:D15"/>
    <mergeCell ref="F15:G15"/>
    <mergeCell ref="C16:D16"/>
    <mergeCell ref="F16:G16"/>
    <mergeCell ref="C23:D23"/>
    <mergeCell ref="F23:G23"/>
    <mergeCell ref="C24:D24"/>
    <mergeCell ref="F24:G24"/>
    <mergeCell ref="C25:D25"/>
    <mergeCell ref="F25:G25"/>
    <mergeCell ref="C20:D20"/>
    <mergeCell ref="F20:G20"/>
    <mergeCell ref="C21:D21"/>
    <mergeCell ref="F21:G21"/>
    <mergeCell ref="C22:D22"/>
    <mergeCell ref="F22:G22"/>
    <mergeCell ref="C29:D29"/>
    <mergeCell ref="F29:G29"/>
    <mergeCell ref="C30:D30"/>
    <mergeCell ref="F30:G30"/>
    <mergeCell ref="C31:D31"/>
    <mergeCell ref="F31:G31"/>
    <mergeCell ref="C26:D26"/>
    <mergeCell ref="F26:G26"/>
    <mergeCell ref="C27:D27"/>
    <mergeCell ref="F27:G27"/>
    <mergeCell ref="C28:D28"/>
    <mergeCell ref="F28:G28"/>
    <mergeCell ref="C35:D35"/>
    <mergeCell ref="F35:G35"/>
    <mergeCell ref="C36:D36"/>
    <mergeCell ref="F36:G36"/>
    <mergeCell ref="C37:D37"/>
    <mergeCell ref="F37:G37"/>
    <mergeCell ref="C32:D32"/>
    <mergeCell ref="F32:G32"/>
    <mergeCell ref="C33:D33"/>
    <mergeCell ref="F33:G33"/>
    <mergeCell ref="C34:D34"/>
    <mergeCell ref="F34:G34"/>
    <mergeCell ref="C41:D41"/>
    <mergeCell ref="F41:G41"/>
    <mergeCell ref="C42:D42"/>
    <mergeCell ref="F42:G42"/>
    <mergeCell ref="C43:D43"/>
    <mergeCell ref="F43:G43"/>
    <mergeCell ref="C38:D38"/>
    <mergeCell ref="F38:G38"/>
    <mergeCell ref="C39:D39"/>
    <mergeCell ref="F39:G39"/>
    <mergeCell ref="C40:D40"/>
    <mergeCell ref="F40:G40"/>
    <mergeCell ref="C47:D47"/>
    <mergeCell ref="F47:G47"/>
    <mergeCell ref="C48:D48"/>
    <mergeCell ref="F48:G48"/>
    <mergeCell ref="C49:D49"/>
    <mergeCell ref="F49:G49"/>
    <mergeCell ref="C44:D44"/>
    <mergeCell ref="F44:G44"/>
    <mergeCell ref="C45:D45"/>
    <mergeCell ref="F45:G45"/>
    <mergeCell ref="C46:D46"/>
    <mergeCell ref="F46:G46"/>
    <mergeCell ref="C53:D53"/>
    <mergeCell ref="F53:G53"/>
    <mergeCell ref="C54:D54"/>
    <mergeCell ref="F54:G54"/>
    <mergeCell ref="C55:D55"/>
    <mergeCell ref="F55:G55"/>
    <mergeCell ref="C50:D50"/>
    <mergeCell ref="F50:G50"/>
    <mergeCell ref="C51:D51"/>
    <mergeCell ref="F51:G51"/>
    <mergeCell ref="C52:D52"/>
    <mergeCell ref="F52:G52"/>
    <mergeCell ref="C59:D59"/>
    <mergeCell ref="F59:G59"/>
    <mergeCell ref="C60:D60"/>
    <mergeCell ref="F60:G60"/>
    <mergeCell ref="C61:D61"/>
    <mergeCell ref="F61:G61"/>
    <mergeCell ref="C56:D56"/>
    <mergeCell ref="F56:G56"/>
    <mergeCell ref="C57:D57"/>
    <mergeCell ref="F57:G57"/>
    <mergeCell ref="C58:D58"/>
    <mergeCell ref="F58:G58"/>
    <mergeCell ref="C65:D65"/>
    <mergeCell ref="F65:G65"/>
    <mergeCell ref="C66:D66"/>
    <mergeCell ref="F66:G66"/>
    <mergeCell ref="C67:D67"/>
    <mergeCell ref="F67:G67"/>
    <mergeCell ref="C62:D62"/>
    <mergeCell ref="F62:G62"/>
    <mergeCell ref="C63:D63"/>
    <mergeCell ref="F63:G63"/>
    <mergeCell ref="C64:D64"/>
    <mergeCell ref="F64:G64"/>
    <mergeCell ref="C71:D71"/>
    <mergeCell ref="F71:G71"/>
    <mergeCell ref="C72:D72"/>
    <mergeCell ref="F72:G72"/>
    <mergeCell ref="C73:D73"/>
    <mergeCell ref="F73:G73"/>
    <mergeCell ref="C68:D68"/>
    <mergeCell ref="F68:G68"/>
    <mergeCell ref="C69:D69"/>
    <mergeCell ref="F69:G69"/>
    <mergeCell ref="C70:D70"/>
    <mergeCell ref="F70:G70"/>
    <mergeCell ref="C77:D77"/>
    <mergeCell ref="F77:G77"/>
    <mergeCell ref="C78:D78"/>
    <mergeCell ref="F78:G78"/>
    <mergeCell ref="C79:D79"/>
    <mergeCell ref="F79:G79"/>
    <mergeCell ref="C74:D74"/>
    <mergeCell ref="F74:G74"/>
    <mergeCell ref="C75:D75"/>
    <mergeCell ref="F75:G75"/>
    <mergeCell ref="C76:D76"/>
    <mergeCell ref="F76:G76"/>
    <mergeCell ref="C83:D83"/>
    <mergeCell ref="F83:G83"/>
    <mergeCell ref="C84:D84"/>
    <mergeCell ref="F84:G84"/>
    <mergeCell ref="C85:D85"/>
    <mergeCell ref="F85:G85"/>
    <mergeCell ref="C80:D80"/>
    <mergeCell ref="F80:G80"/>
    <mergeCell ref="C81:D81"/>
    <mergeCell ref="F81:G81"/>
    <mergeCell ref="C82:D82"/>
    <mergeCell ref="F82:G82"/>
    <mergeCell ref="C89:D89"/>
    <mergeCell ref="F89:G89"/>
    <mergeCell ref="C90:D90"/>
    <mergeCell ref="F90:G90"/>
    <mergeCell ref="C91:D91"/>
    <mergeCell ref="F91:G91"/>
    <mergeCell ref="C86:D86"/>
    <mergeCell ref="F86:G86"/>
    <mergeCell ref="C87:D87"/>
    <mergeCell ref="F87:G87"/>
    <mergeCell ref="C88:D88"/>
    <mergeCell ref="F88:G88"/>
    <mergeCell ref="C95:D95"/>
    <mergeCell ref="F95:G95"/>
    <mergeCell ref="C96:D96"/>
    <mergeCell ref="F96:G96"/>
    <mergeCell ref="C97:D97"/>
    <mergeCell ref="F97:G97"/>
    <mergeCell ref="C92:D92"/>
    <mergeCell ref="F92:G92"/>
    <mergeCell ref="C93:D93"/>
    <mergeCell ref="F93:G93"/>
    <mergeCell ref="C94:D94"/>
    <mergeCell ref="F94:G94"/>
    <mergeCell ref="C101:D101"/>
    <mergeCell ref="F101:G101"/>
    <mergeCell ref="C102:D102"/>
    <mergeCell ref="F102:G102"/>
    <mergeCell ref="C103:D103"/>
    <mergeCell ref="F103:G103"/>
    <mergeCell ref="C98:D98"/>
    <mergeCell ref="F98:G98"/>
    <mergeCell ref="C99:D99"/>
    <mergeCell ref="F99:G99"/>
    <mergeCell ref="C100:D100"/>
    <mergeCell ref="F100:G100"/>
    <mergeCell ref="C107:D107"/>
    <mergeCell ref="F107:G107"/>
    <mergeCell ref="C108:D108"/>
    <mergeCell ref="F108:G108"/>
    <mergeCell ref="C109:D109"/>
    <mergeCell ref="F109:G109"/>
    <mergeCell ref="C104:D104"/>
    <mergeCell ref="F104:G104"/>
    <mergeCell ref="C105:D105"/>
    <mergeCell ref="F105:G105"/>
    <mergeCell ref="C106:D106"/>
    <mergeCell ref="F106:G106"/>
    <mergeCell ref="C113:D113"/>
    <mergeCell ref="F113:G113"/>
    <mergeCell ref="C114:D114"/>
    <mergeCell ref="F114:G114"/>
    <mergeCell ref="C115:D115"/>
    <mergeCell ref="F115:G115"/>
    <mergeCell ref="C110:D110"/>
    <mergeCell ref="F110:G110"/>
    <mergeCell ref="C111:D111"/>
    <mergeCell ref="F111:G111"/>
    <mergeCell ref="C112:D112"/>
    <mergeCell ref="F112:G112"/>
    <mergeCell ref="C119:D119"/>
    <mergeCell ref="F119:G119"/>
    <mergeCell ref="C120:D120"/>
    <mergeCell ref="F120:G120"/>
    <mergeCell ref="C121:D121"/>
    <mergeCell ref="F121:G121"/>
    <mergeCell ref="C116:D116"/>
    <mergeCell ref="F116:G116"/>
    <mergeCell ref="C117:D117"/>
    <mergeCell ref="F117:G117"/>
    <mergeCell ref="C118:D118"/>
    <mergeCell ref="F118:G118"/>
    <mergeCell ref="C125:D125"/>
    <mergeCell ref="F125:G125"/>
    <mergeCell ref="C126:D126"/>
    <mergeCell ref="F126:G126"/>
    <mergeCell ref="C127:D127"/>
    <mergeCell ref="F127:G127"/>
    <mergeCell ref="C122:D122"/>
    <mergeCell ref="F122:G122"/>
    <mergeCell ref="C123:D123"/>
    <mergeCell ref="F123:G123"/>
    <mergeCell ref="C124:D124"/>
    <mergeCell ref="F124:G124"/>
    <mergeCell ref="C131:D131"/>
    <mergeCell ref="F131:G131"/>
    <mergeCell ref="C132:D132"/>
    <mergeCell ref="F132:G132"/>
    <mergeCell ref="C133:D133"/>
    <mergeCell ref="F133:G133"/>
    <mergeCell ref="C128:D128"/>
    <mergeCell ref="F128:G128"/>
    <mergeCell ref="C129:D129"/>
    <mergeCell ref="F129:G129"/>
    <mergeCell ref="C130:D130"/>
    <mergeCell ref="F130:G130"/>
    <mergeCell ref="C137:D137"/>
    <mergeCell ref="F137:G137"/>
    <mergeCell ref="C138:D138"/>
    <mergeCell ref="F138:G138"/>
    <mergeCell ref="C139:D139"/>
    <mergeCell ref="F139:G139"/>
    <mergeCell ref="C134:D134"/>
    <mergeCell ref="F134:G134"/>
    <mergeCell ref="C135:D135"/>
    <mergeCell ref="F135:G135"/>
    <mergeCell ref="C136:D136"/>
    <mergeCell ref="F136:G136"/>
    <mergeCell ref="C143:D143"/>
    <mergeCell ref="F143:G143"/>
    <mergeCell ref="C144:D144"/>
    <mergeCell ref="F144:G144"/>
    <mergeCell ref="C145:D145"/>
    <mergeCell ref="F145:G145"/>
    <mergeCell ref="C140:D140"/>
    <mergeCell ref="F140:G140"/>
    <mergeCell ref="C141:D141"/>
    <mergeCell ref="F141:G141"/>
    <mergeCell ref="C142:D142"/>
    <mergeCell ref="F142:G142"/>
    <mergeCell ref="C149:D149"/>
    <mergeCell ref="F149:G149"/>
    <mergeCell ref="C150:D150"/>
    <mergeCell ref="F150:G150"/>
    <mergeCell ref="C151:D151"/>
    <mergeCell ref="F151:G151"/>
    <mergeCell ref="C146:D146"/>
    <mergeCell ref="F146:G146"/>
    <mergeCell ref="C147:D147"/>
    <mergeCell ref="F147:G147"/>
    <mergeCell ref="C148:D148"/>
    <mergeCell ref="F148:G148"/>
    <mergeCell ref="C155:D155"/>
    <mergeCell ref="F155:G155"/>
    <mergeCell ref="C156:D156"/>
    <mergeCell ref="F156:G156"/>
    <mergeCell ref="C157:D157"/>
    <mergeCell ref="F157:G157"/>
    <mergeCell ref="C152:D152"/>
    <mergeCell ref="F152:G152"/>
    <mergeCell ref="C153:D153"/>
    <mergeCell ref="F153:G153"/>
    <mergeCell ref="C154:D154"/>
    <mergeCell ref="F154:G154"/>
    <mergeCell ref="C161:D161"/>
    <mergeCell ref="F161:G161"/>
    <mergeCell ref="C162:D162"/>
    <mergeCell ref="F162:G162"/>
    <mergeCell ref="C163:D163"/>
    <mergeCell ref="F163:G163"/>
    <mergeCell ref="C158:D158"/>
    <mergeCell ref="F158:G158"/>
    <mergeCell ref="C159:D159"/>
    <mergeCell ref="F159:G159"/>
    <mergeCell ref="C160:D160"/>
    <mergeCell ref="F160:G160"/>
    <mergeCell ref="C167:D167"/>
    <mergeCell ref="F167:G167"/>
    <mergeCell ref="C168:D168"/>
    <mergeCell ref="F168:G168"/>
    <mergeCell ref="C169:D169"/>
    <mergeCell ref="F169:G169"/>
    <mergeCell ref="C164:D164"/>
    <mergeCell ref="F164:G164"/>
    <mergeCell ref="C165:D165"/>
    <mergeCell ref="F165:G165"/>
    <mergeCell ref="C166:D166"/>
    <mergeCell ref="F166:G166"/>
    <mergeCell ref="C173:D173"/>
    <mergeCell ref="F173:G173"/>
    <mergeCell ref="C174:D174"/>
    <mergeCell ref="F174:G174"/>
    <mergeCell ref="C175:D175"/>
    <mergeCell ref="F175:G175"/>
    <mergeCell ref="C170:D170"/>
    <mergeCell ref="F170:G170"/>
    <mergeCell ref="C171:D171"/>
    <mergeCell ref="F171:G171"/>
    <mergeCell ref="C172:D172"/>
    <mergeCell ref="F172:G172"/>
    <mergeCell ref="C179:D179"/>
    <mergeCell ref="F179:G179"/>
    <mergeCell ref="C180:D180"/>
    <mergeCell ref="F180:G180"/>
    <mergeCell ref="C181:D181"/>
    <mergeCell ref="F181:G181"/>
    <mergeCell ref="C176:D176"/>
    <mergeCell ref="F176:G176"/>
    <mergeCell ref="C177:D177"/>
    <mergeCell ref="F177:G177"/>
    <mergeCell ref="C178:D178"/>
    <mergeCell ref="F178:G178"/>
    <mergeCell ref="C185:D185"/>
    <mergeCell ref="F185:G185"/>
    <mergeCell ref="C186:D186"/>
    <mergeCell ref="F186:G186"/>
    <mergeCell ref="C187:D187"/>
    <mergeCell ref="F187:G187"/>
    <mergeCell ref="C182:D182"/>
    <mergeCell ref="F182:G182"/>
    <mergeCell ref="C183:D183"/>
    <mergeCell ref="F183:G183"/>
    <mergeCell ref="C184:D184"/>
    <mergeCell ref="F184:G184"/>
    <mergeCell ref="C191:D191"/>
    <mergeCell ref="F191:G191"/>
    <mergeCell ref="C192:D192"/>
    <mergeCell ref="F192:G192"/>
    <mergeCell ref="C193:D193"/>
    <mergeCell ref="F193:G193"/>
    <mergeCell ref="C188:D188"/>
    <mergeCell ref="F188:G188"/>
    <mergeCell ref="C189:D189"/>
    <mergeCell ref="F189:G189"/>
    <mergeCell ref="C190:D190"/>
    <mergeCell ref="F190:G190"/>
    <mergeCell ref="A198:F198"/>
    <mergeCell ref="A199:C199"/>
    <mergeCell ref="D199:F199"/>
    <mergeCell ref="A200:C200"/>
    <mergeCell ref="D200:F200"/>
    <mergeCell ref="C194:D194"/>
    <mergeCell ref="F194:G194"/>
    <mergeCell ref="A195:F195"/>
    <mergeCell ref="A196:C196"/>
    <mergeCell ref="D196:F196"/>
    <mergeCell ref="A197:C197"/>
    <mergeCell ref="D197:F197"/>
  </mergeCells>
  <pageMargins left="0.7" right="0.7" top="0.75" bottom="0.75" header="0.3" footer="0.3"/>
  <pageSetup paperSize="9" scale="3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2"/>
  <sheetViews>
    <sheetView workbookViewId="0">
      <selection activeCell="I15" sqref="I15"/>
    </sheetView>
  </sheetViews>
  <sheetFormatPr defaultColWidth="8.625" defaultRowHeight="15.75"/>
  <cols>
    <col min="1" max="15" width="15.625" customWidth="1"/>
  </cols>
  <sheetData>
    <row r="1" spans="1:15">
      <c r="A1" s="157" t="s">
        <v>93</v>
      </c>
      <c r="B1" s="157" t="s">
        <v>556</v>
      </c>
      <c r="C1" s="325" t="s">
        <v>557</v>
      </c>
      <c r="D1" s="325"/>
      <c r="E1" s="157" t="s">
        <v>94</v>
      </c>
      <c r="F1" s="325" t="s">
        <v>558</v>
      </c>
      <c r="G1" s="325"/>
      <c r="H1" s="157" t="s">
        <v>559</v>
      </c>
      <c r="I1" s="157" t="s">
        <v>562</v>
      </c>
      <c r="J1" s="157" t="s">
        <v>563</v>
      </c>
      <c r="K1" s="158" t="s">
        <v>564</v>
      </c>
      <c r="L1" s="157" t="s">
        <v>566</v>
      </c>
      <c r="M1" s="157" t="s">
        <v>567</v>
      </c>
      <c r="N1" s="157" t="s">
        <v>569</v>
      </c>
      <c r="O1" s="157" t="s">
        <v>96</v>
      </c>
    </row>
    <row r="2" spans="1:15" s="1" customFormat="1">
      <c r="A2" s="159" t="s">
        <v>1386</v>
      </c>
      <c r="B2" s="159" t="s">
        <v>1386</v>
      </c>
      <c r="C2" s="326" t="s">
        <v>1403</v>
      </c>
      <c r="D2" s="326"/>
      <c r="E2" s="159" t="s">
        <v>448</v>
      </c>
      <c r="F2" s="326" t="s">
        <v>1400</v>
      </c>
      <c r="G2" s="326"/>
      <c r="H2" s="159" t="s">
        <v>1400</v>
      </c>
      <c r="I2" s="159" t="s">
        <v>1404</v>
      </c>
      <c r="J2" s="159" t="s">
        <v>583</v>
      </c>
      <c r="K2" s="160">
        <v>11518</v>
      </c>
      <c r="L2" s="159" t="s">
        <v>575</v>
      </c>
      <c r="M2" s="159" t="s">
        <v>584</v>
      </c>
      <c r="N2" s="159" t="s">
        <v>1405</v>
      </c>
      <c r="O2" s="162" t="s">
        <v>448</v>
      </c>
    </row>
    <row r="3" spans="1:15" s="1" customFormat="1">
      <c r="A3" s="159" t="s">
        <v>1386</v>
      </c>
      <c r="B3" s="159" t="s">
        <v>1386</v>
      </c>
      <c r="C3" s="326" t="s">
        <v>1403</v>
      </c>
      <c r="D3" s="326"/>
      <c r="E3" s="159" t="s">
        <v>1406</v>
      </c>
      <c r="F3" s="326" t="s">
        <v>1400</v>
      </c>
      <c r="G3" s="326"/>
      <c r="H3" s="159" t="s">
        <v>1400</v>
      </c>
      <c r="I3" s="159" t="s">
        <v>1404</v>
      </c>
      <c r="J3" s="159" t="s">
        <v>583</v>
      </c>
      <c r="K3" s="160">
        <v>929</v>
      </c>
      <c r="L3" s="159" t="s">
        <v>575</v>
      </c>
      <c r="M3" s="159" t="s">
        <v>584</v>
      </c>
      <c r="N3" s="159" t="s">
        <v>1407</v>
      </c>
      <c r="O3" s="162" t="s">
        <v>1406</v>
      </c>
    </row>
    <row r="4" spans="1:15" s="1" customFormat="1">
      <c r="A4" s="323"/>
      <c r="B4" s="323"/>
      <c r="C4" s="323"/>
      <c r="D4" s="323"/>
      <c r="E4" s="323"/>
      <c r="F4" s="323"/>
      <c r="G4" s="164"/>
      <c r="H4" s="164"/>
      <c r="I4" s="164"/>
      <c r="J4" s="164"/>
      <c r="K4" s="164"/>
      <c r="L4" s="164"/>
      <c r="M4" s="164"/>
      <c r="N4" s="164"/>
      <c r="O4" s="164"/>
    </row>
    <row r="5" spans="1:15" s="1" customFormat="1">
      <c r="A5" s="323" t="s">
        <v>1248</v>
      </c>
      <c r="B5" s="323"/>
      <c r="C5" s="323"/>
      <c r="D5" s="324" t="s">
        <v>1408</v>
      </c>
      <c r="E5" s="324"/>
      <c r="F5" s="324"/>
      <c r="G5" s="164"/>
      <c r="H5" s="164"/>
      <c r="I5" s="164"/>
      <c r="J5" s="164"/>
      <c r="K5" s="164"/>
      <c r="L5" s="164"/>
      <c r="M5" s="164"/>
      <c r="N5" s="164"/>
      <c r="O5" s="164"/>
    </row>
    <row r="6" spans="1:15">
      <c r="A6" s="323" t="s">
        <v>1249</v>
      </c>
      <c r="B6" s="323"/>
      <c r="C6" s="323"/>
      <c r="D6" s="324" t="s">
        <v>1388</v>
      </c>
      <c r="E6" s="324"/>
      <c r="F6" s="324"/>
      <c r="G6" s="164"/>
      <c r="H6" s="164"/>
      <c r="I6" s="164"/>
      <c r="J6" s="164"/>
      <c r="K6" s="164"/>
      <c r="L6" s="164"/>
      <c r="M6" s="164"/>
      <c r="N6" s="164"/>
      <c r="O6" s="164"/>
    </row>
    <row r="7" spans="1:15">
      <c r="A7" s="323"/>
      <c r="B7" s="323"/>
      <c r="C7" s="323"/>
      <c r="D7" s="323"/>
      <c r="E7" s="323"/>
      <c r="F7" s="323"/>
      <c r="G7" s="164"/>
      <c r="H7" s="164"/>
      <c r="I7" s="164"/>
      <c r="J7" s="164"/>
      <c r="K7" s="164"/>
      <c r="L7" s="164"/>
      <c r="M7" s="164"/>
      <c r="N7" s="164"/>
      <c r="O7" s="164"/>
    </row>
    <row r="8" spans="1:15" ht="13.5" customHeight="1">
      <c r="A8" s="323" t="s">
        <v>1250</v>
      </c>
      <c r="B8" s="323"/>
      <c r="C8" s="323"/>
      <c r="D8" s="324" t="s">
        <v>1409</v>
      </c>
      <c r="E8" s="324"/>
      <c r="F8" s="324"/>
      <c r="G8" s="164"/>
      <c r="H8" s="164"/>
      <c r="I8" s="164"/>
      <c r="J8" s="164"/>
      <c r="K8" s="164"/>
      <c r="L8" s="164"/>
      <c r="M8" s="164"/>
      <c r="N8" s="164"/>
      <c r="O8" s="164"/>
    </row>
    <row r="9" spans="1:15">
      <c r="A9" s="323" t="s">
        <v>1391</v>
      </c>
      <c r="B9" s="323"/>
      <c r="C9" s="323"/>
      <c r="D9" s="324" t="s">
        <v>1410</v>
      </c>
      <c r="E9" s="324"/>
      <c r="F9" s="324"/>
      <c r="G9" s="164"/>
      <c r="H9" s="164"/>
      <c r="I9" s="164"/>
      <c r="J9" s="164"/>
      <c r="K9" s="164"/>
      <c r="L9" s="164"/>
      <c r="M9" s="164"/>
      <c r="N9" s="164"/>
      <c r="O9" s="164"/>
    </row>
    <row r="12" spans="1:15">
      <c r="D12" s="76"/>
    </row>
  </sheetData>
  <mergeCells count="16">
    <mergeCell ref="C1:D1"/>
    <mergeCell ref="F1:G1"/>
    <mergeCell ref="C2:D2"/>
    <mergeCell ref="F2:G2"/>
    <mergeCell ref="C3:D3"/>
    <mergeCell ref="F3:G3"/>
    <mergeCell ref="A8:C8"/>
    <mergeCell ref="D8:F8"/>
    <mergeCell ref="A9:C9"/>
    <mergeCell ref="D9:F9"/>
    <mergeCell ref="A4:F4"/>
    <mergeCell ref="A5:C5"/>
    <mergeCell ref="D5:F5"/>
    <mergeCell ref="A6:C6"/>
    <mergeCell ref="D6:F6"/>
    <mergeCell ref="A7:F7"/>
  </mergeCells>
  <pageMargins left="0.7" right="0.7" top="0.75" bottom="0.75" header="0.3" footer="0.3"/>
  <pageSetup paperSize="8"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2"/>
  <sheetViews>
    <sheetView workbookViewId="0">
      <selection activeCell="H14" sqref="H14"/>
    </sheetView>
  </sheetViews>
  <sheetFormatPr defaultColWidth="11" defaultRowHeight="15.75"/>
  <cols>
    <col min="1" max="20" width="15.625" customWidth="1"/>
  </cols>
  <sheetData>
    <row r="1" spans="1:19">
      <c r="A1" s="157" t="s">
        <v>93</v>
      </c>
      <c r="B1" s="157" t="s">
        <v>556</v>
      </c>
      <c r="C1" s="157" t="s">
        <v>557</v>
      </c>
      <c r="D1" s="157"/>
      <c r="E1" s="157" t="s">
        <v>94</v>
      </c>
      <c r="F1" s="157" t="s">
        <v>558</v>
      </c>
      <c r="G1" s="157"/>
      <c r="H1" s="158" t="s">
        <v>559</v>
      </c>
      <c r="I1" s="157" t="s">
        <v>560</v>
      </c>
      <c r="J1" s="157" t="s">
        <v>561</v>
      </c>
      <c r="K1" s="157" t="s">
        <v>562</v>
      </c>
      <c r="L1" t="s">
        <v>563</v>
      </c>
      <c r="M1" t="s">
        <v>564</v>
      </c>
      <c r="N1" t="s">
        <v>565</v>
      </c>
      <c r="O1" t="s">
        <v>566</v>
      </c>
      <c r="P1" t="s">
        <v>567</v>
      </c>
      <c r="Q1" t="s">
        <v>568</v>
      </c>
      <c r="R1" t="s">
        <v>569</v>
      </c>
      <c r="S1" t="s">
        <v>96</v>
      </c>
    </row>
    <row r="2" spans="1:19">
      <c r="A2" s="184">
        <v>45657</v>
      </c>
      <c r="B2" s="184">
        <v>45657</v>
      </c>
      <c r="C2" s="184">
        <v>45658</v>
      </c>
      <c r="D2" s="159"/>
      <c r="E2" s="159" t="s">
        <v>448</v>
      </c>
      <c r="F2" s="159" t="s">
        <v>1400</v>
      </c>
      <c r="G2" s="159"/>
      <c r="H2" s="160" t="s">
        <v>1400</v>
      </c>
      <c r="I2" s="159"/>
      <c r="J2" s="159"/>
      <c r="K2" s="162" t="s">
        <v>1387</v>
      </c>
      <c r="L2" t="s">
        <v>583</v>
      </c>
      <c r="M2">
        <v>49</v>
      </c>
      <c r="O2" t="s">
        <v>575</v>
      </c>
      <c r="P2" t="s">
        <v>584</v>
      </c>
      <c r="R2">
        <v>90010000</v>
      </c>
      <c r="S2" t="s">
        <v>448</v>
      </c>
    </row>
    <row r="3" spans="1:19" s="1" customFormat="1" ht="47.25">
      <c r="A3" s="185">
        <v>45657</v>
      </c>
      <c r="B3" s="185">
        <v>45657</v>
      </c>
      <c r="C3" s="185">
        <v>45657</v>
      </c>
      <c r="D3" s="163"/>
      <c r="E3" s="163" t="s">
        <v>1411</v>
      </c>
      <c r="F3" s="163" t="s">
        <v>572</v>
      </c>
      <c r="G3" s="164"/>
      <c r="H3" s="164" t="s">
        <v>589</v>
      </c>
      <c r="I3" s="164" t="s">
        <v>1387</v>
      </c>
      <c r="J3" s="164" t="s">
        <v>1256</v>
      </c>
      <c r="K3" s="164" t="s">
        <v>574</v>
      </c>
      <c r="L3" s="1" t="s">
        <v>1412</v>
      </c>
      <c r="N3" s="1">
        <v>-4696.49</v>
      </c>
      <c r="O3" s="1" t="s">
        <v>575</v>
      </c>
      <c r="P3" s="1" t="s">
        <v>584</v>
      </c>
      <c r="Q3" s="1">
        <v>498450</v>
      </c>
      <c r="R3" s="1">
        <v>50260119451</v>
      </c>
      <c r="S3" s="1" t="s">
        <v>1411</v>
      </c>
    </row>
    <row r="4" spans="1:19">
      <c r="A4" s="163"/>
      <c r="B4" s="163"/>
      <c r="C4" s="163"/>
      <c r="D4" s="165"/>
      <c r="E4" s="165"/>
      <c r="F4" s="165"/>
      <c r="G4" s="164"/>
      <c r="H4" s="164"/>
      <c r="I4" s="164"/>
      <c r="J4" s="164"/>
      <c r="K4" s="164"/>
    </row>
    <row r="5" spans="1:19">
      <c r="A5" s="163" t="s">
        <v>1248</v>
      </c>
      <c r="B5" s="163"/>
      <c r="C5" s="163"/>
      <c r="D5" s="165" t="s">
        <v>1413</v>
      </c>
      <c r="E5" s="165"/>
      <c r="F5" s="165"/>
      <c r="G5" s="164"/>
      <c r="H5" s="164"/>
      <c r="I5" s="164"/>
      <c r="J5" s="164"/>
      <c r="K5" s="164"/>
    </row>
    <row r="6" spans="1:19">
      <c r="A6" s="163" t="s">
        <v>1249</v>
      </c>
      <c r="B6" s="163"/>
      <c r="C6" s="163"/>
      <c r="D6" s="163" t="s">
        <v>1389</v>
      </c>
      <c r="E6" s="163"/>
      <c r="F6" s="163"/>
      <c r="G6" s="164"/>
      <c r="H6" s="164"/>
      <c r="I6" s="164"/>
      <c r="J6" s="164"/>
      <c r="K6" s="164"/>
    </row>
    <row r="7" spans="1:19">
      <c r="A7" s="163"/>
      <c r="B7" s="163"/>
      <c r="C7" s="163"/>
      <c r="D7" s="165"/>
      <c r="E7" s="165"/>
      <c r="F7" s="165"/>
      <c r="G7" s="164"/>
      <c r="H7" s="164"/>
      <c r="I7" s="164"/>
      <c r="J7" s="164"/>
      <c r="K7" s="164"/>
    </row>
    <row r="8" spans="1:19">
      <c r="A8" s="163" t="s">
        <v>1250</v>
      </c>
      <c r="B8" s="163"/>
      <c r="C8" s="163"/>
      <c r="D8" s="165" t="s">
        <v>1390</v>
      </c>
      <c r="E8" s="165"/>
      <c r="F8" s="165"/>
      <c r="G8" s="164"/>
      <c r="H8" s="164"/>
      <c r="I8" s="164"/>
      <c r="J8" s="164"/>
      <c r="K8" s="164"/>
    </row>
    <row r="9" spans="1:19">
      <c r="A9" s="2" t="s">
        <v>1391</v>
      </c>
      <c r="B9" s="3"/>
      <c r="C9" s="3"/>
      <c r="D9" s="74" t="s">
        <v>1413</v>
      </c>
      <c r="E9" s="74"/>
      <c r="F9" s="74"/>
      <c r="G9" s="74"/>
    </row>
    <row r="10" spans="1:19">
      <c r="A10" s="2"/>
      <c r="C10" s="3"/>
      <c r="E10" s="1"/>
    </row>
    <row r="12" spans="1:19">
      <c r="E12" s="3"/>
    </row>
  </sheetData>
  <pageMargins left="0.7" right="0.7" top="0.75" bottom="0.75" header="0.3" footer="0.3"/>
  <pageSetup scale="79" fitToHeight="0"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52FE1-7DC1-4471-A7B0-3DC9DD53DA43}">
  <dimension ref="A1:S25"/>
  <sheetViews>
    <sheetView topLeftCell="A9" workbookViewId="0">
      <selection activeCell="L32" sqref="L32"/>
    </sheetView>
  </sheetViews>
  <sheetFormatPr defaultRowHeight="15.75"/>
  <cols>
    <col min="1" max="19" width="15.625" customWidth="1"/>
  </cols>
  <sheetData>
    <row r="1" spans="1:19">
      <c r="A1" s="157" t="s">
        <v>93</v>
      </c>
      <c r="B1" s="157" t="s">
        <v>556</v>
      </c>
      <c r="C1" s="325" t="s">
        <v>557</v>
      </c>
      <c r="D1" s="325"/>
      <c r="E1" s="157" t="s">
        <v>94</v>
      </c>
      <c r="F1" s="325" t="s">
        <v>558</v>
      </c>
      <c r="G1" s="325"/>
      <c r="H1" s="157" t="s">
        <v>559</v>
      </c>
      <c r="I1" s="157" t="s">
        <v>560</v>
      </c>
      <c r="J1" s="157" t="s">
        <v>561</v>
      </c>
      <c r="K1" s="157" t="s">
        <v>562</v>
      </c>
      <c r="L1" s="157" t="s">
        <v>563</v>
      </c>
      <c r="M1" s="158" t="s">
        <v>564</v>
      </c>
      <c r="N1" s="158" t="s">
        <v>565</v>
      </c>
      <c r="O1" s="157" t="s">
        <v>566</v>
      </c>
      <c r="P1" s="157" t="s">
        <v>567</v>
      </c>
      <c r="Q1" s="157" t="s">
        <v>568</v>
      </c>
      <c r="R1" s="157" t="s">
        <v>569</v>
      </c>
      <c r="S1" s="157" t="s">
        <v>96</v>
      </c>
    </row>
    <row r="2" spans="1:19">
      <c r="A2" s="159" t="s">
        <v>1386</v>
      </c>
      <c r="B2" s="159" t="s">
        <v>1386</v>
      </c>
      <c r="C2" s="326" t="s">
        <v>1386</v>
      </c>
      <c r="D2" s="326"/>
      <c r="E2" s="159" t="s">
        <v>1399</v>
      </c>
      <c r="F2" s="326" t="s">
        <v>572</v>
      </c>
      <c r="G2" s="326"/>
      <c r="H2" s="159" t="s">
        <v>589</v>
      </c>
      <c r="I2" s="159" t="s">
        <v>1255</v>
      </c>
      <c r="J2" s="159" t="s">
        <v>1256</v>
      </c>
      <c r="K2" s="159" t="s">
        <v>574</v>
      </c>
      <c r="L2" s="159" t="s">
        <v>1412</v>
      </c>
      <c r="M2" s="161"/>
      <c r="N2" s="160">
        <v>-18844.98</v>
      </c>
      <c r="O2" s="159" t="s">
        <v>575</v>
      </c>
      <c r="P2" s="159" t="s">
        <v>584</v>
      </c>
      <c r="Q2" s="159" t="s">
        <v>1414</v>
      </c>
      <c r="R2" s="159" t="s">
        <v>650</v>
      </c>
      <c r="S2" s="162" t="s">
        <v>1399</v>
      </c>
    </row>
    <row r="3" spans="1:19">
      <c r="A3" s="159" t="s">
        <v>1386</v>
      </c>
      <c r="B3" s="159" t="s">
        <v>1386</v>
      </c>
      <c r="C3" s="326" t="s">
        <v>1403</v>
      </c>
      <c r="D3" s="326"/>
      <c r="E3" s="159" t="s">
        <v>448</v>
      </c>
      <c r="F3" s="326" t="s">
        <v>1400</v>
      </c>
      <c r="G3" s="326"/>
      <c r="H3" s="159" t="s">
        <v>1400</v>
      </c>
      <c r="I3" s="159"/>
      <c r="J3" s="159"/>
      <c r="K3" s="159" t="s">
        <v>1255</v>
      </c>
      <c r="L3" s="159" t="s">
        <v>583</v>
      </c>
      <c r="M3" s="160">
        <v>81</v>
      </c>
      <c r="N3" s="160"/>
      <c r="O3" s="159" t="s">
        <v>575</v>
      </c>
      <c r="P3" s="159" t="s">
        <v>584</v>
      </c>
      <c r="Q3" s="159"/>
      <c r="R3" s="159" t="s">
        <v>1405</v>
      </c>
      <c r="S3" s="162" t="s">
        <v>448</v>
      </c>
    </row>
    <row r="4" spans="1:19" ht="30" customHeight="1">
      <c r="A4" s="159" t="s">
        <v>1386</v>
      </c>
      <c r="B4" s="159" t="s">
        <v>1386</v>
      </c>
      <c r="C4" s="326" t="s">
        <v>1386</v>
      </c>
      <c r="D4" s="326"/>
      <c r="E4" s="159" t="s">
        <v>1415</v>
      </c>
      <c r="F4" s="326" t="s">
        <v>572</v>
      </c>
      <c r="G4" s="326"/>
      <c r="H4" s="159" t="s">
        <v>573</v>
      </c>
      <c r="I4" s="159" t="s">
        <v>1416</v>
      </c>
      <c r="J4" s="159" t="s">
        <v>1417</v>
      </c>
      <c r="K4" s="159" t="s">
        <v>1255</v>
      </c>
      <c r="L4" s="159" t="s">
        <v>583</v>
      </c>
      <c r="M4" s="160">
        <v>318</v>
      </c>
      <c r="N4" s="160"/>
      <c r="O4" s="159" t="s">
        <v>575</v>
      </c>
      <c r="P4" s="159" t="s">
        <v>584</v>
      </c>
      <c r="Q4" s="159" t="s">
        <v>1418</v>
      </c>
      <c r="R4" s="159" t="s">
        <v>1419</v>
      </c>
      <c r="S4" s="162" t="s">
        <v>1420</v>
      </c>
    </row>
    <row r="5" spans="1:19" ht="38.25">
      <c r="A5" s="159" t="s">
        <v>1253</v>
      </c>
      <c r="B5" s="159" t="s">
        <v>1253</v>
      </c>
      <c r="C5" s="326" t="s">
        <v>1253</v>
      </c>
      <c r="D5" s="326"/>
      <c r="E5" s="159" t="s">
        <v>1254</v>
      </c>
      <c r="F5" s="326" t="s">
        <v>572</v>
      </c>
      <c r="G5" s="326"/>
      <c r="H5" s="159" t="s">
        <v>589</v>
      </c>
      <c r="I5" s="159" t="s">
        <v>1255</v>
      </c>
      <c r="J5" s="159" t="s">
        <v>1256</v>
      </c>
      <c r="K5" s="159" t="s">
        <v>1257</v>
      </c>
      <c r="L5" s="159"/>
      <c r="M5" s="160"/>
      <c r="N5" s="160">
        <v>-829</v>
      </c>
      <c r="O5" s="159" t="s">
        <v>575</v>
      </c>
      <c r="P5" s="159" t="s">
        <v>584</v>
      </c>
      <c r="Q5" s="159" t="s">
        <v>1258</v>
      </c>
      <c r="R5" s="159" t="s">
        <v>594</v>
      </c>
      <c r="S5" s="162" t="s">
        <v>1259</v>
      </c>
    </row>
    <row r="6" spans="1:19" ht="25.5">
      <c r="A6" s="159" t="s">
        <v>855</v>
      </c>
      <c r="B6" s="159" t="s">
        <v>855</v>
      </c>
      <c r="C6" s="326" t="s">
        <v>855</v>
      </c>
      <c r="D6" s="326"/>
      <c r="E6" s="159" t="s">
        <v>1260</v>
      </c>
      <c r="F6" s="326" t="s">
        <v>572</v>
      </c>
      <c r="G6" s="326"/>
      <c r="H6" s="159" t="s">
        <v>573</v>
      </c>
      <c r="I6" s="159" t="s">
        <v>1261</v>
      </c>
      <c r="J6" s="159" t="s">
        <v>1262</v>
      </c>
      <c r="K6" s="159" t="s">
        <v>1255</v>
      </c>
      <c r="L6" s="159" t="s">
        <v>583</v>
      </c>
      <c r="M6" s="160">
        <v>1000</v>
      </c>
      <c r="N6" s="160"/>
      <c r="O6" s="159" t="s">
        <v>575</v>
      </c>
      <c r="P6" s="159" t="s">
        <v>584</v>
      </c>
      <c r="Q6" s="159"/>
      <c r="R6" s="159" t="s">
        <v>1263</v>
      </c>
      <c r="S6" s="162" t="s">
        <v>1264</v>
      </c>
    </row>
    <row r="7" spans="1:19" ht="25.5">
      <c r="A7" s="159" t="s">
        <v>855</v>
      </c>
      <c r="B7" s="159" t="s">
        <v>855</v>
      </c>
      <c r="C7" s="326" t="s">
        <v>855</v>
      </c>
      <c r="D7" s="326"/>
      <c r="E7" s="159" t="s">
        <v>1265</v>
      </c>
      <c r="F7" s="326" t="s">
        <v>572</v>
      </c>
      <c r="G7" s="326"/>
      <c r="H7" s="159" t="s">
        <v>742</v>
      </c>
      <c r="I7" s="159" t="s">
        <v>1056</v>
      </c>
      <c r="J7" s="159" t="s">
        <v>1057</v>
      </c>
      <c r="K7" s="159" t="s">
        <v>1255</v>
      </c>
      <c r="L7" s="159" t="s">
        <v>583</v>
      </c>
      <c r="M7" s="160">
        <v>1000</v>
      </c>
      <c r="N7" s="160"/>
      <c r="O7" s="159" t="s">
        <v>575</v>
      </c>
      <c r="P7" s="159" t="s">
        <v>584</v>
      </c>
      <c r="Q7" s="159" t="s">
        <v>1266</v>
      </c>
      <c r="R7" s="159" t="s">
        <v>1267</v>
      </c>
      <c r="S7" s="162" t="s">
        <v>1268</v>
      </c>
    </row>
    <row r="8" spans="1:19">
      <c r="A8" s="159" t="s">
        <v>1269</v>
      </c>
      <c r="B8" s="159" t="s">
        <v>1269</v>
      </c>
      <c r="C8" s="326" t="s">
        <v>1269</v>
      </c>
      <c r="D8" s="326"/>
      <c r="E8" s="159" t="s">
        <v>1270</v>
      </c>
      <c r="F8" s="326" t="s">
        <v>572</v>
      </c>
      <c r="G8" s="326"/>
      <c r="H8" s="159" t="s">
        <v>761</v>
      </c>
      <c r="I8" s="159" t="s">
        <v>877</v>
      </c>
      <c r="J8" s="159" t="s">
        <v>878</v>
      </c>
      <c r="K8" s="159" t="s">
        <v>1255</v>
      </c>
      <c r="L8" s="159" t="s">
        <v>583</v>
      </c>
      <c r="M8" s="160">
        <v>1000</v>
      </c>
      <c r="N8" s="160"/>
      <c r="O8" s="159" t="s">
        <v>575</v>
      </c>
      <c r="P8" s="159" t="s">
        <v>584</v>
      </c>
      <c r="Q8" s="159" t="s">
        <v>1271</v>
      </c>
      <c r="R8" s="159" t="s">
        <v>880</v>
      </c>
      <c r="S8" s="162" t="s">
        <v>1272</v>
      </c>
    </row>
    <row r="9" spans="1:19" ht="25.5">
      <c r="A9" s="159" t="s">
        <v>1269</v>
      </c>
      <c r="B9" s="159" t="s">
        <v>1269</v>
      </c>
      <c r="C9" s="326" t="s">
        <v>1269</v>
      </c>
      <c r="D9" s="326"/>
      <c r="E9" s="159" t="s">
        <v>1273</v>
      </c>
      <c r="F9" s="326" t="s">
        <v>572</v>
      </c>
      <c r="G9" s="326"/>
      <c r="H9" s="159" t="s">
        <v>761</v>
      </c>
      <c r="I9" s="159" t="s">
        <v>1073</v>
      </c>
      <c r="J9" s="159" t="s">
        <v>1074</v>
      </c>
      <c r="K9" s="159" t="s">
        <v>1255</v>
      </c>
      <c r="L9" s="159" t="s">
        <v>583</v>
      </c>
      <c r="M9" s="160">
        <v>1000</v>
      </c>
      <c r="N9" s="160"/>
      <c r="O9" s="159" t="s">
        <v>575</v>
      </c>
      <c r="P9" s="159" t="s">
        <v>584</v>
      </c>
      <c r="Q9" s="159" t="s">
        <v>1274</v>
      </c>
      <c r="R9" s="159" t="s">
        <v>880</v>
      </c>
      <c r="S9" s="162" t="s">
        <v>1275</v>
      </c>
    </row>
    <row r="10" spans="1:19">
      <c r="A10" s="159" t="s">
        <v>1269</v>
      </c>
      <c r="B10" s="159" t="s">
        <v>1269</v>
      </c>
      <c r="C10" s="326" t="s">
        <v>1269</v>
      </c>
      <c r="D10" s="326"/>
      <c r="E10" s="159" t="s">
        <v>1276</v>
      </c>
      <c r="F10" s="326" t="s">
        <v>1277</v>
      </c>
      <c r="G10" s="326"/>
      <c r="H10" s="159" t="s">
        <v>1278</v>
      </c>
      <c r="I10" s="159" t="s">
        <v>1279</v>
      </c>
      <c r="J10" s="159"/>
      <c r="K10" s="159" t="s">
        <v>1255</v>
      </c>
      <c r="L10" s="159" t="s">
        <v>583</v>
      </c>
      <c r="M10" s="160">
        <v>1000</v>
      </c>
      <c r="N10" s="160"/>
      <c r="O10" s="159" t="s">
        <v>575</v>
      </c>
      <c r="P10" s="159" t="s">
        <v>584</v>
      </c>
      <c r="Q10" s="159" t="s">
        <v>1280</v>
      </c>
      <c r="R10" s="159" t="s">
        <v>1281</v>
      </c>
      <c r="S10" s="162" t="s">
        <v>1282</v>
      </c>
    </row>
    <row r="11" spans="1:19">
      <c r="A11" s="159" t="s">
        <v>1283</v>
      </c>
      <c r="B11" s="159" t="s">
        <v>1283</v>
      </c>
      <c r="C11" s="326" t="s">
        <v>1283</v>
      </c>
      <c r="D11" s="326"/>
      <c r="E11" s="159" t="s">
        <v>1284</v>
      </c>
      <c r="F11" s="326" t="s">
        <v>572</v>
      </c>
      <c r="G11" s="326"/>
      <c r="H11" s="159" t="s">
        <v>573</v>
      </c>
      <c r="I11" s="159" t="s">
        <v>1285</v>
      </c>
      <c r="J11" s="159" t="s">
        <v>1286</v>
      </c>
      <c r="K11" s="159" t="s">
        <v>1255</v>
      </c>
      <c r="L11" s="159" t="s">
        <v>583</v>
      </c>
      <c r="M11" s="160">
        <v>1000</v>
      </c>
      <c r="N11" s="160"/>
      <c r="O11" s="159" t="s">
        <v>575</v>
      </c>
      <c r="P11" s="159" t="s">
        <v>584</v>
      </c>
      <c r="Q11" s="159" t="s">
        <v>1287</v>
      </c>
      <c r="R11" s="159" t="s">
        <v>1288</v>
      </c>
      <c r="S11" s="162" t="s">
        <v>1289</v>
      </c>
    </row>
    <row r="12" spans="1:19">
      <c r="A12" s="159" t="s">
        <v>1290</v>
      </c>
      <c r="B12" s="159" t="s">
        <v>1290</v>
      </c>
      <c r="C12" s="326" t="s">
        <v>1290</v>
      </c>
      <c r="D12" s="326"/>
      <c r="E12" s="159" t="s">
        <v>1291</v>
      </c>
      <c r="F12" s="326" t="s">
        <v>572</v>
      </c>
      <c r="G12" s="326"/>
      <c r="H12" s="159" t="s">
        <v>761</v>
      </c>
      <c r="I12" s="159" t="s">
        <v>1084</v>
      </c>
      <c r="J12" s="159" t="s">
        <v>1085</v>
      </c>
      <c r="K12" s="159" t="s">
        <v>1255</v>
      </c>
      <c r="L12" s="159" t="s">
        <v>583</v>
      </c>
      <c r="M12" s="160">
        <v>1000</v>
      </c>
      <c r="N12" s="160"/>
      <c r="O12" s="159" t="s">
        <v>575</v>
      </c>
      <c r="P12" s="159" t="s">
        <v>584</v>
      </c>
      <c r="Q12" s="159" t="s">
        <v>1292</v>
      </c>
      <c r="R12" s="159" t="s">
        <v>784</v>
      </c>
      <c r="S12" s="162" t="s">
        <v>1293</v>
      </c>
    </row>
    <row r="13" spans="1:19" ht="25.5">
      <c r="A13" s="159" t="s">
        <v>1294</v>
      </c>
      <c r="B13" s="159" t="s">
        <v>1294</v>
      </c>
      <c r="C13" s="326" t="s">
        <v>1294</v>
      </c>
      <c r="D13" s="326"/>
      <c r="E13" s="159" t="s">
        <v>1295</v>
      </c>
      <c r="F13" s="326" t="s">
        <v>572</v>
      </c>
      <c r="G13" s="326"/>
      <c r="H13" s="159" t="s">
        <v>742</v>
      </c>
      <c r="I13" s="159" t="s">
        <v>1296</v>
      </c>
      <c r="J13" s="159" t="s">
        <v>1297</v>
      </c>
      <c r="K13" s="159" t="s">
        <v>1255</v>
      </c>
      <c r="L13" s="159" t="s">
        <v>583</v>
      </c>
      <c r="M13" s="160">
        <v>1000</v>
      </c>
      <c r="N13" s="160"/>
      <c r="O13" s="159" t="s">
        <v>575</v>
      </c>
      <c r="P13" s="159" t="s">
        <v>584</v>
      </c>
      <c r="Q13" s="159" t="s">
        <v>1298</v>
      </c>
      <c r="R13" s="159" t="s">
        <v>1299</v>
      </c>
      <c r="S13" s="162" t="s">
        <v>1300</v>
      </c>
    </row>
    <row r="14" spans="1:19" ht="38.25">
      <c r="A14" s="159" t="s">
        <v>1294</v>
      </c>
      <c r="B14" s="159" t="s">
        <v>1294</v>
      </c>
      <c r="C14" s="326" t="s">
        <v>1294</v>
      </c>
      <c r="D14" s="326"/>
      <c r="E14" s="159" t="s">
        <v>1301</v>
      </c>
      <c r="F14" s="326" t="s">
        <v>572</v>
      </c>
      <c r="G14" s="326"/>
      <c r="H14" s="159" t="s">
        <v>742</v>
      </c>
      <c r="I14" s="159" t="s">
        <v>1103</v>
      </c>
      <c r="J14" s="159" t="s">
        <v>1104</v>
      </c>
      <c r="K14" s="159" t="s">
        <v>1255</v>
      </c>
      <c r="L14" s="159" t="s">
        <v>583</v>
      </c>
      <c r="M14" s="160">
        <v>1000</v>
      </c>
      <c r="N14" s="160"/>
      <c r="O14" s="159" t="s">
        <v>575</v>
      </c>
      <c r="P14" s="159" t="s">
        <v>584</v>
      </c>
      <c r="Q14" s="159" t="s">
        <v>1302</v>
      </c>
      <c r="R14" s="159" t="s">
        <v>1303</v>
      </c>
      <c r="S14" s="162" t="s">
        <v>1304</v>
      </c>
    </row>
    <row r="15" spans="1:19" ht="25.5">
      <c r="A15" s="159" t="s">
        <v>861</v>
      </c>
      <c r="B15" s="159" t="s">
        <v>861</v>
      </c>
      <c r="C15" s="326" t="s">
        <v>861</v>
      </c>
      <c r="D15" s="326"/>
      <c r="E15" s="159" t="s">
        <v>1305</v>
      </c>
      <c r="F15" s="326" t="s">
        <v>572</v>
      </c>
      <c r="G15" s="326"/>
      <c r="H15" s="159" t="s">
        <v>573</v>
      </c>
      <c r="I15" s="159" t="s">
        <v>1306</v>
      </c>
      <c r="J15" s="159" t="s">
        <v>1307</v>
      </c>
      <c r="K15" s="159" t="s">
        <v>1255</v>
      </c>
      <c r="L15" s="159" t="s">
        <v>583</v>
      </c>
      <c r="M15" s="160">
        <v>1000</v>
      </c>
      <c r="N15" s="160"/>
      <c r="O15" s="159" t="s">
        <v>575</v>
      </c>
      <c r="P15" s="159" t="s">
        <v>584</v>
      </c>
      <c r="Q15" s="159" t="s">
        <v>1308</v>
      </c>
      <c r="R15" s="159" t="s">
        <v>1309</v>
      </c>
      <c r="S15" s="162" t="s">
        <v>1310</v>
      </c>
    </row>
    <row r="16" spans="1:19" ht="25.5">
      <c r="A16" s="159" t="s">
        <v>867</v>
      </c>
      <c r="B16" s="159" t="s">
        <v>867</v>
      </c>
      <c r="C16" s="326" t="s">
        <v>867</v>
      </c>
      <c r="D16" s="326"/>
      <c r="E16" s="159" t="s">
        <v>1311</v>
      </c>
      <c r="F16" s="326" t="s">
        <v>572</v>
      </c>
      <c r="G16" s="326"/>
      <c r="H16" s="159" t="s">
        <v>761</v>
      </c>
      <c r="I16" s="159" t="s">
        <v>793</v>
      </c>
      <c r="J16" s="159" t="s">
        <v>794</v>
      </c>
      <c r="K16" s="159" t="s">
        <v>1255</v>
      </c>
      <c r="L16" s="159" t="s">
        <v>583</v>
      </c>
      <c r="M16" s="160">
        <v>1000</v>
      </c>
      <c r="N16" s="160"/>
      <c r="O16" s="159" t="s">
        <v>575</v>
      </c>
      <c r="P16" s="159" t="s">
        <v>584</v>
      </c>
      <c r="Q16" s="159" t="s">
        <v>1312</v>
      </c>
      <c r="R16" s="159" t="s">
        <v>772</v>
      </c>
      <c r="S16" s="162" t="s">
        <v>1313</v>
      </c>
    </row>
    <row r="17" spans="1:19" ht="25.5">
      <c r="A17" s="159" t="s">
        <v>1314</v>
      </c>
      <c r="B17" s="159" t="s">
        <v>1314</v>
      </c>
      <c r="C17" s="326" t="s">
        <v>1314</v>
      </c>
      <c r="D17" s="326"/>
      <c r="E17" s="159" t="s">
        <v>1315</v>
      </c>
      <c r="F17" s="326" t="s">
        <v>572</v>
      </c>
      <c r="G17" s="326"/>
      <c r="H17" s="159" t="s">
        <v>742</v>
      </c>
      <c r="I17" s="159" t="s">
        <v>1135</v>
      </c>
      <c r="J17" s="159" t="s">
        <v>1136</v>
      </c>
      <c r="K17" s="159" t="s">
        <v>1255</v>
      </c>
      <c r="L17" s="159" t="s">
        <v>583</v>
      </c>
      <c r="M17" s="160">
        <v>1000</v>
      </c>
      <c r="N17" s="160"/>
      <c r="O17" s="159" t="s">
        <v>575</v>
      </c>
      <c r="P17" s="159" t="s">
        <v>584</v>
      </c>
      <c r="Q17" s="159" t="s">
        <v>1316</v>
      </c>
      <c r="R17" s="159" t="s">
        <v>1317</v>
      </c>
      <c r="S17" s="162" t="s">
        <v>1318</v>
      </c>
    </row>
    <row r="18" spans="1:19" ht="25.5">
      <c r="A18" s="159" t="s">
        <v>1314</v>
      </c>
      <c r="B18" s="159" t="s">
        <v>1314</v>
      </c>
      <c r="C18" s="326" t="s">
        <v>1314</v>
      </c>
      <c r="D18" s="326"/>
      <c r="E18" s="159" t="s">
        <v>1319</v>
      </c>
      <c r="F18" s="326" t="s">
        <v>572</v>
      </c>
      <c r="G18" s="326"/>
      <c r="H18" s="159" t="s">
        <v>761</v>
      </c>
      <c r="I18" s="159" t="s">
        <v>762</v>
      </c>
      <c r="J18" s="159" t="s">
        <v>763</v>
      </c>
      <c r="K18" s="159" t="s">
        <v>1255</v>
      </c>
      <c r="L18" s="159" t="s">
        <v>583</v>
      </c>
      <c r="M18" s="160">
        <v>2000</v>
      </c>
      <c r="N18" s="160"/>
      <c r="O18" s="159" t="s">
        <v>575</v>
      </c>
      <c r="P18" s="159" t="s">
        <v>584</v>
      </c>
      <c r="Q18" s="159" t="s">
        <v>1320</v>
      </c>
      <c r="R18" s="159" t="s">
        <v>784</v>
      </c>
      <c r="S18" s="162" t="s">
        <v>1321</v>
      </c>
    </row>
    <row r="19" spans="1:19" ht="25.5">
      <c r="A19" s="159" t="s">
        <v>1314</v>
      </c>
      <c r="B19" s="159" t="s">
        <v>1314</v>
      </c>
      <c r="C19" s="326" t="s">
        <v>1314</v>
      </c>
      <c r="D19" s="326"/>
      <c r="E19" s="159" t="s">
        <v>1322</v>
      </c>
      <c r="F19" s="326" t="s">
        <v>572</v>
      </c>
      <c r="G19" s="326"/>
      <c r="H19" s="159" t="s">
        <v>742</v>
      </c>
      <c r="I19" s="159" t="s">
        <v>1323</v>
      </c>
      <c r="J19" s="159" t="s">
        <v>1324</v>
      </c>
      <c r="K19" s="159" t="s">
        <v>1255</v>
      </c>
      <c r="L19" s="159" t="s">
        <v>583</v>
      </c>
      <c r="M19" s="160">
        <v>5000</v>
      </c>
      <c r="N19" s="160"/>
      <c r="O19" s="159" t="s">
        <v>575</v>
      </c>
      <c r="P19" s="159" t="s">
        <v>584</v>
      </c>
      <c r="Q19" s="159" t="s">
        <v>1325</v>
      </c>
      <c r="R19" s="159" t="s">
        <v>594</v>
      </c>
      <c r="S19" s="162" t="s">
        <v>1326</v>
      </c>
    </row>
    <row r="20" spans="1:19" ht="20.100000000000001" customHeight="1">
      <c r="A20" s="323"/>
      <c r="B20" s="323"/>
      <c r="C20" s="323"/>
      <c r="D20" s="323"/>
      <c r="E20" s="323"/>
      <c r="F20" s="323"/>
      <c r="G20" s="164"/>
      <c r="H20" s="164"/>
      <c r="I20" s="164"/>
      <c r="J20" s="164"/>
      <c r="K20" s="164"/>
      <c r="L20" s="164"/>
      <c r="M20" s="164"/>
      <c r="N20" s="164"/>
      <c r="O20" s="164"/>
      <c r="P20" s="164"/>
      <c r="Q20" s="164"/>
      <c r="R20" s="164"/>
      <c r="S20" s="164"/>
    </row>
    <row r="21" spans="1:19">
      <c r="A21" s="323" t="s">
        <v>1248</v>
      </c>
      <c r="B21" s="323"/>
      <c r="C21" s="323"/>
      <c r="D21" s="324" t="s">
        <v>1421</v>
      </c>
      <c r="E21" s="324"/>
      <c r="F21" s="324"/>
      <c r="G21" s="164"/>
      <c r="H21" s="164"/>
      <c r="I21" s="164"/>
      <c r="J21" s="164"/>
      <c r="K21" s="164"/>
      <c r="L21" s="164"/>
      <c r="M21" s="164"/>
      <c r="N21" s="164"/>
      <c r="O21" s="164"/>
      <c r="P21" s="164"/>
      <c r="Q21" s="164"/>
      <c r="R21" s="164"/>
      <c r="S21" s="164"/>
    </row>
    <row r="22" spans="1:19">
      <c r="A22" s="323" t="s">
        <v>1249</v>
      </c>
      <c r="B22" s="323"/>
      <c r="C22" s="323"/>
      <c r="D22" s="324" t="s">
        <v>1392</v>
      </c>
      <c r="E22" s="324"/>
      <c r="F22" s="324"/>
      <c r="G22" s="164"/>
      <c r="H22" s="164"/>
      <c r="I22" s="164"/>
      <c r="J22" s="164"/>
      <c r="K22" s="164"/>
      <c r="L22" s="164"/>
      <c r="M22" s="164"/>
      <c r="N22" s="164"/>
      <c r="O22" s="164"/>
      <c r="P22" s="164"/>
      <c r="Q22" s="164"/>
      <c r="R22" s="164"/>
      <c r="S22" s="164"/>
    </row>
    <row r="23" spans="1:19" ht="20.100000000000001" customHeight="1">
      <c r="A23" s="323"/>
      <c r="B23" s="323"/>
      <c r="C23" s="323"/>
      <c r="D23" s="323"/>
      <c r="E23" s="323"/>
      <c r="F23" s="323"/>
      <c r="G23" s="164"/>
      <c r="H23" s="164"/>
      <c r="I23" s="164"/>
      <c r="J23" s="164"/>
      <c r="K23" s="164"/>
      <c r="L23" s="164"/>
      <c r="M23" s="164"/>
      <c r="N23" s="164"/>
      <c r="O23" s="164"/>
      <c r="P23" s="164"/>
      <c r="Q23" s="164"/>
      <c r="R23" s="164"/>
      <c r="S23" s="164"/>
    </row>
    <row r="24" spans="1:19">
      <c r="A24" s="323" t="s">
        <v>1250</v>
      </c>
      <c r="B24" s="323"/>
      <c r="C24" s="323"/>
      <c r="D24" s="324" t="s">
        <v>1327</v>
      </c>
      <c r="E24" s="324"/>
      <c r="F24" s="324"/>
      <c r="G24" s="164"/>
      <c r="H24" s="164"/>
      <c r="I24" s="164"/>
      <c r="J24" s="164"/>
      <c r="K24" s="164"/>
      <c r="L24" s="164"/>
      <c r="M24" s="164"/>
      <c r="N24" s="164"/>
      <c r="O24" s="164"/>
      <c r="P24" s="164"/>
      <c r="Q24" s="164"/>
      <c r="R24" s="164"/>
      <c r="S24" s="164"/>
    </row>
    <row r="25" spans="1:19">
      <c r="A25" s="323" t="s">
        <v>1391</v>
      </c>
      <c r="B25" s="323"/>
      <c r="C25" s="323"/>
      <c r="D25" s="324" t="s">
        <v>1422</v>
      </c>
      <c r="E25" s="324"/>
      <c r="F25" s="324"/>
      <c r="G25" s="164"/>
      <c r="H25" s="164"/>
      <c r="I25" s="164"/>
      <c r="J25" s="164"/>
      <c r="K25" s="164"/>
      <c r="L25" s="164"/>
      <c r="M25" s="164"/>
      <c r="N25" s="164"/>
      <c r="O25" s="164"/>
      <c r="P25" s="164"/>
      <c r="Q25" s="164"/>
      <c r="R25" s="164"/>
      <c r="S25" s="164"/>
    </row>
  </sheetData>
  <mergeCells count="48">
    <mergeCell ref="C4:D4"/>
    <mergeCell ref="F4:G4"/>
    <mergeCell ref="C5:D5"/>
    <mergeCell ref="F5:G5"/>
    <mergeCell ref="C6:D6"/>
    <mergeCell ref="F6:G6"/>
    <mergeCell ref="C7:D7"/>
    <mergeCell ref="F7:G7"/>
    <mergeCell ref="C8:D8"/>
    <mergeCell ref="F8:G8"/>
    <mergeCell ref="C9:D9"/>
    <mergeCell ref="F9:G9"/>
    <mergeCell ref="C10:D10"/>
    <mergeCell ref="F10:G10"/>
    <mergeCell ref="C11:D11"/>
    <mergeCell ref="F11:G11"/>
    <mergeCell ref="C12:D12"/>
    <mergeCell ref="F12:G12"/>
    <mergeCell ref="C13:D13"/>
    <mergeCell ref="F13:G13"/>
    <mergeCell ref="C14:D14"/>
    <mergeCell ref="F14:G14"/>
    <mergeCell ref="C15:D15"/>
    <mergeCell ref="F15:G15"/>
    <mergeCell ref="A22:C22"/>
    <mergeCell ref="D22:F22"/>
    <mergeCell ref="C16:D16"/>
    <mergeCell ref="F16:G16"/>
    <mergeCell ref="C17:D17"/>
    <mergeCell ref="F17:G17"/>
    <mergeCell ref="C18:D18"/>
    <mergeCell ref="F18:G18"/>
    <mergeCell ref="C19:D19"/>
    <mergeCell ref="F19:G19"/>
    <mergeCell ref="A20:F20"/>
    <mergeCell ref="A21:C21"/>
    <mergeCell ref="D21:F21"/>
    <mergeCell ref="A23:F23"/>
    <mergeCell ref="A24:C24"/>
    <mergeCell ref="D24:F24"/>
    <mergeCell ref="A25:C25"/>
    <mergeCell ref="D25:F25"/>
    <mergeCell ref="C1:D1"/>
    <mergeCell ref="F1:G1"/>
    <mergeCell ref="C2:D2"/>
    <mergeCell ref="F2:G2"/>
    <mergeCell ref="C3:D3"/>
    <mergeCell ref="F3:G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65F68-A242-47B7-8826-FAF2A2E98DC4}">
  <dimension ref="A1:F35"/>
  <sheetViews>
    <sheetView topLeftCell="A6" workbookViewId="0">
      <selection activeCell="O32" sqref="O32"/>
    </sheetView>
  </sheetViews>
  <sheetFormatPr defaultColWidth="9" defaultRowHeight="15.75"/>
  <cols>
    <col min="1" max="1" width="25.375" customWidth="1"/>
    <col min="2" max="2" width="5.5" customWidth="1"/>
    <col min="3" max="3" width="8.25" customWidth="1"/>
    <col min="4" max="4" width="9.5" customWidth="1"/>
    <col min="5" max="5" width="7.875" customWidth="1"/>
    <col min="6" max="6" width="8.375" customWidth="1"/>
  </cols>
  <sheetData>
    <row r="1" spans="1:6">
      <c r="A1" s="4" t="s">
        <v>459</v>
      </c>
    </row>
    <row r="2" spans="1:6">
      <c r="A2" s="1"/>
    </row>
    <row r="3" spans="1:6">
      <c r="A3" s="1"/>
    </row>
    <row r="4" spans="1:6">
      <c r="A4" s="1"/>
    </row>
    <row r="5" spans="1:6" ht="16.5" thickBot="1">
      <c r="A5" s="1"/>
    </row>
    <row r="6" spans="1:6" ht="19.5" thickBot="1">
      <c r="A6" s="37" t="s">
        <v>0</v>
      </c>
      <c r="B6" s="38"/>
      <c r="C6" s="38"/>
      <c r="D6" s="39"/>
      <c r="E6" s="39"/>
      <c r="F6" s="40"/>
    </row>
    <row r="7" spans="1:6" ht="27" customHeight="1" thickBot="1">
      <c r="A7" s="94"/>
      <c r="B7" s="95" t="s">
        <v>1</v>
      </c>
      <c r="C7" s="117" t="s">
        <v>74</v>
      </c>
      <c r="D7" s="96" t="s">
        <v>90</v>
      </c>
      <c r="E7" s="89" t="s">
        <v>91</v>
      </c>
      <c r="F7" s="119" t="s">
        <v>521</v>
      </c>
    </row>
    <row r="8" spans="1:6">
      <c r="A8" s="90" t="s">
        <v>4</v>
      </c>
      <c r="B8" s="91"/>
      <c r="C8" s="92"/>
      <c r="D8" s="93"/>
      <c r="E8" s="187"/>
      <c r="F8" s="189"/>
    </row>
    <row r="9" spans="1:6">
      <c r="A9" s="27" t="s">
        <v>5</v>
      </c>
      <c r="B9" s="8"/>
      <c r="C9" s="111">
        <v>50000</v>
      </c>
      <c r="D9" s="121">
        <v>66181</v>
      </c>
      <c r="E9" s="188">
        <v>75000</v>
      </c>
      <c r="F9" s="190">
        <f>SUM('Budsjett 2025'!D11)</f>
        <v>60941.4</v>
      </c>
    </row>
    <row r="10" spans="1:6">
      <c r="A10" s="27" t="s">
        <v>6</v>
      </c>
      <c r="B10" s="12"/>
      <c r="C10" s="111">
        <v>100000</v>
      </c>
      <c r="D10" s="121">
        <v>330030</v>
      </c>
      <c r="E10" s="188">
        <v>50000</v>
      </c>
      <c r="F10" s="190">
        <f>SUM('Budsjett 2025'!D10)</f>
        <v>82781</v>
      </c>
    </row>
    <row r="11" spans="1:6">
      <c r="A11" s="27" t="s">
        <v>71</v>
      </c>
      <c r="B11" s="8"/>
      <c r="C11" s="111">
        <v>15000</v>
      </c>
      <c r="D11" s="121">
        <v>22500</v>
      </c>
      <c r="E11" s="188">
        <v>15000</v>
      </c>
      <c r="F11" s="190">
        <f>SUM('Budsjett 2025'!D9)</f>
        <v>21395</v>
      </c>
    </row>
    <row r="12" spans="1:6">
      <c r="A12" s="27" t="s">
        <v>73</v>
      </c>
      <c r="B12" s="8"/>
      <c r="C12" s="111"/>
      <c r="D12" s="121">
        <v>106938</v>
      </c>
      <c r="E12" s="188">
        <v>0</v>
      </c>
      <c r="F12" s="190">
        <f>SUM('Budsjett 2025'!D8)</f>
        <v>35672.36</v>
      </c>
    </row>
    <row r="13" spans="1:6">
      <c r="A13" s="27" t="s">
        <v>60</v>
      </c>
      <c r="B13" s="8"/>
      <c r="C13" s="111"/>
      <c r="D13" s="121">
        <v>1132</v>
      </c>
      <c r="E13" s="188"/>
      <c r="F13" s="190">
        <f>SUM('Budsjett 2025'!D7)</f>
        <v>19344.7</v>
      </c>
    </row>
    <row r="14" spans="1:6">
      <c r="A14" s="27" t="s">
        <v>9</v>
      </c>
      <c r="B14" s="8"/>
      <c r="C14" s="111">
        <v>5000</v>
      </c>
      <c r="D14" s="121">
        <v>884</v>
      </c>
      <c r="E14" s="188">
        <v>5000</v>
      </c>
      <c r="F14" s="190">
        <f>SUM('Budsjett 2025'!D6,'Budsjett 2025'!D13)</f>
        <v>12876.289999999999</v>
      </c>
    </row>
    <row r="15" spans="1:6" ht="16.5" thickBot="1">
      <c r="A15" s="27" t="s">
        <v>10</v>
      </c>
      <c r="B15" s="8"/>
      <c r="C15" s="111">
        <v>4000</v>
      </c>
      <c r="D15" s="121">
        <v>13327</v>
      </c>
      <c r="E15" s="188">
        <v>15000</v>
      </c>
      <c r="F15" s="191">
        <f>SUM('Budsjett 2025'!D16,'Budsjett 2025'!D17,'Budsjett 2025'!D18,'Budsjett 2025'!D19)</f>
        <v>18307</v>
      </c>
    </row>
    <row r="16" spans="1:6" ht="16.5" thickBot="1">
      <c r="A16" s="15" t="s">
        <v>57</v>
      </c>
      <c r="B16" s="19"/>
      <c r="C16" s="112">
        <f>SUM(C9:C15)</f>
        <v>174000</v>
      </c>
      <c r="D16" s="113">
        <v>540993</v>
      </c>
      <c r="E16" s="114">
        <f>SUM(E9:E15)</f>
        <v>160000</v>
      </c>
      <c r="F16" s="115">
        <f>SUM(F9:F15)</f>
        <v>251317.75000000003</v>
      </c>
    </row>
    <row r="17" spans="1:6" ht="16.5" thickBot="1">
      <c r="A17" s="41"/>
      <c r="B17" s="41"/>
      <c r="C17" s="80"/>
      <c r="D17" s="81"/>
      <c r="E17" s="81"/>
      <c r="F17" s="81"/>
    </row>
    <row r="18" spans="1:6" ht="19.5" thickBot="1">
      <c r="A18" s="37" t="s">
        <v>12</v>
      </c>
      <c r="B18" s="38"/>
      <c r="C18" s="38"/>
      <c r="D18" s="78"/>
      <c r="E18" s="78"/>
      <c r="F18" s="79"/>
    </row>
    <row r="19" spans="1:6" ht="26.25" customHeight="1" thickBot="1">
      <c r="A19" s="94"/>
      <c r="B19" s="95" t="s">
        <v>1</v>
      </c>
      <c r="C19" s="117" t="s">
        <v>74</v>
      </c>
      <c r="D19" s="98" t="s">
        <v>90</v>
      </c>
      <c r="E19" s="99" t="s">
        <v>91</v>
      </c>
      <c r="F19" s="119" t="s">
        <v>521</v>
      </c>
    </row>
    <row r="20" spans="1:6">
      <c r="A20" s="90" t="s">
        <v>13</v>
      </c>
      <c r="B20" s="91"/>
      <c r="C20" s="97"/>
      <c r="D20" s="93"/>
      <c r="E20" s="88"/>
      <c r="F20" s="120"/>
    </row>
    <row r="21" spans="1:6">
      <c r="A21" s="27" t="s">
        <v>14</v>
      </c>
      <c r="B21" s="8"/>
      <c r="C21" s="105">
        <v>-20000</v>
      </c>
      <c r="D21" s="122">
        <v>-18248</v>
      </c>
      <c r="E21" s="116">
        <v>-14000</v>
      </c>
      <c r="F21" s="122">
        <f>SUM('Budsjett 2025'!E5)</f>
        <v>-9456.15</v>
      </c>
    </row>
    <row r="22" spans="1:6">
      <c r="A22" s="27" t="s">
        <v>15</v>
      </c>
      <c r="B22" s="9"/>
      <c r="C22" s="106">
        <v>-10000</v>
      </c>
      <c r="D22" s="122">
        <v>0</v>
      </c>
      <c r="E22" s="116">
        <v>-10000</v>
      </c>
      <c r="F22" s="122">
        <f>SUM('Budsjett 2025'!E4)</f>
        <v>-199.7</v>
      </c>
    </row>
    <row r="23" spans="1:6">
      <c r="A23" s="27" t="s">
        <v>68</v>
      </c>
      <c r="B23" s="9"/>
      <c r="C23" s="105">
        <v>-192000</v>
      </c>
      <c r="D23" s="122">
        <v>-47263</v>
      </c>
      <c r="E23" s="116">
        <v>-132000</v>
      </c>
      <c r="F23" s="122">
        <f>SUM('Budsjett 2025'!E6)</f>
        <v>-102056.10999999999</v>
      </c>
    </row>
    <row r="24" spans="1:6">
      <c r="A24" s="27" t="s">
        <v>69</v>
      </c>
      <c r="B24" s="8"/>
      <c r="C24" s="105">
        <v>-20000</v>
      </c>
      <c r="D24" s="122">
        <v>-36454</v>
      </c>
      <c r="E24" s="116">
        <v>-30000</v>
      </c>
      <c r="F24" s="122">
        <f>SUM('Budsjett 2025'!E7)</f>
        <v>-65780.249999999985</v>
      </c>
    </row>
    <row r="25" spans="1:6">
      <c r="A25" s="27" t="s">
        <v>70</v>
      </c>
      <c r="B25" s="8"/>
      <c r="C25" s="105"/>
      <c r="D25" s="122">
        <v>-77033</v>
      </c>
      <c r="E25" s="116"/>
      <c r="F25" s="122">
        <f>SUM('Budsjett 2025'!E8)</f>
        <v>-37984.94</v>
      </c>
    </row>
    <row r="26" spans="1:6">
      <c r="A26" s="27" t="s">
        <v>72</v>
      </c>
      <c r="B26" s="8"/>
      <c r="C26" s="105"/>
      <c r="D26" s="122">
        <v>0</v>
      </c>
      <c r="E26" s="116"/>
      <c r="F26" s="122">
        <f>SUM('Budsjett 2025'!E11)</f>
        <v>-227.1</v>
      </c>
    </row>
    <row r="27" spans="1:6">
      <c r="A27" s="27" t="s">
        <v>59</v>
      </c>
      <c r="B27" s="8"/>
      <c r="C27" s="105"/>
      <c r="D27" s="122">
        <v>-70990</v>
      </c>
      <c r="E27" s="116">
        <v>-100000</v>
      </c>
      <c r="F27" s="122">
        <f>SUM('Budsjett 2025'!E10)</f>
        <v>-71275</v>
      </c>
    </row>
    <row r="28" spans="1:6">
      <c r="A28" s="27" t="s">
        <v>17</v>
      </c>
      <c r="B28" s="8"/>
      <c r="C28" s="105">
        <v>-25000</v>
      </c>
      <c r="D28" s="122">
        <v>-23004</v>
      </c>
      <c r="E28" s="116">
        <v>-25000</v>
      </c>
      <c r="F28" s="122">
        <f>SUM('Budsjett 2025'!E12)</f>
        <v>-23621</v>
      </c>
    </row>
    <row r="29" spans="1:6">
      <c r="A29" s="27" t="s">
        <v>71</v>
      </c>
      <c r="B29" s="8"/>
      <c r="C29" s="105">
        <v>-7000</v>
      </c>
      <c r="D29" s="122">
        <v>-6750</v>
      </c>
      <c r="E29" s="116">
        <v>-7000</v>
      </c>
      <c r="F29" s="122">
        <f>SUM('Budsjett 2025'!E9)</f>
        <v>-9550</v>
      </c>
    </row>
    <row r="30" spans="1:6" ht="16.5" thickBot="1">
      <c r="A30" s="27" t="s">
        <v>18</v>
      </c>
      <c r="B30" s="8"/>
      <c r="C30" s="105"/>
      <c r="D30" s="122">
        <v>0</v>
      </c>
      <c r="E30" s="116">
        <v>-3000</v>
      </c>
      <c r="F30" s="122">
        <f>SUM('Budsjett 2025'!E13)</f>
        <v>-6408.0800000000008</v>
      </c>
    </row>
    <row r="31" spans="1:6" ht="16.5" thickBot="1">
      <c r="A31" s="15" t="s">
        <v>58</v>
      </c>
      <c r="B31" s="19"/>
      <c r="C31" s="107">
        <f>SUM(C21:C30)</f>
        <v>-274000</v>
      </c>
      <c r="D31" s="108">
        <f>SUM(D21:D30)</f>
        <v>-279742</v>
      </c>
      <c r="E31" s="109">
        <f>SUM(E21:E30)</f>
        <v>-321000</v>
      </c>
      <c r="F31" s="110">
        <f>SUM(F21:F30)</f>
        <v>-326558.33</v>
      </c>
    </row>
    <row r="32" spans="1:6">
      <c r="A32" s="11"/>
      <c r="B32" s="11"/>
      <c r="C32" s="82"/>
      <c r="D32" s="83"/>
      <c r="E32" s="84"/>
      <c r="F32" s="83"/>
    </row>
    <row r="33" spans="1:6" ht="19.5" thickBot="1">
      <c r="A33" s="30" t="s">
        <v>20</v>
      </c>
      <c r="B33" s="10"/>
      <c r="C33" s="62"/>
      <c r="D33" s="32"/>
      <c r="E33" s="68"/>
      <c r="F33" s="32"/>
    </row>
    <row r="34" spans="1:6" ht="33" customHeight="1" thickBot="1">
      <c r="A34" s="33"/>
      <c r="B34" s="34" t="s">
        <v>1</v>
      </c>
      <c r="C34" s="118" t="s">
        <v>74</v>
      </c>
      <c r="D34" s="85" t="s">
        <v>90</v>
      </c>
      <c r="E34" s="86" t="s">
        <v>91</v>
      </c>
      <c r="F34" s="123" t="s">
        <v>521</v>
      </c>
    </row>
    <row r="35" spans="1:6" ht="16.5" thickBot="1">
      <c r="A35" s="15" t="s">
        <v>21</v>
      </c>
      <c r="B35" s="16"/>
      <c r="C35" s="102">
        <f>SUM(C16+C31)</f>
        <v>-100000</v>
      </c>
      <c r="D35" s="103">
        <f>SUM(D16+D31)</f>
        <v>261251</v>
      </c>
      <c r="E35" s="102">
        <f>SUM(E16+E31)</f>
        <v>-161000</v>
      </c>
      <c r="F35" s="104">
        <f>SUM(F16+F31)</f>
        <v>-75240.579999999987</v>
      </c>
    </row>
  </sheetData>
  <pageMargins left="0.7" right="0.7" top="0.75" bottom="0.75"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Budsjett 2025</vt:lpstr>
      <vt:lpstr>Resultatregnskap</vt:lpstr>
      <vt:lpstr>BankbevegelserDrift</vt:lpstr>
      <vt:lpstr>Kostnader2025</vt:lpstr>
      <vt:lpstr>BankbevegelserForening</vt:lpstr>
      <vt:lpstr>BankbevelgelserKapital</vt:lpstr>
      <vt:lpstr>BankbevegelserRover</vt:lpstr>
      <vt:lpstr>BankbevegelserLeir</vt:lpstr>
      <vt:lpstr>Resultatregnskap2024</vt:lpstr>
      <vt:lpstr>Beskrivelse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Office-bruker</dc:creator>
  <cp:keywords/>
  <dc:description/>
  <cp:lastModifiedBy>Kim Roar Garstad-Berg</cp:lastModifiedBy>
  <cp:revision/>
  <cp:lastPrinted>2024-01-14T14:55:06Z</cp:lastPrinted>
  <dcterms:created xsi:type="dcterms:W3CDTF">2017-10-29T12:17:18Z</dcterms:created>
  <dcterms:modified xsi:type="dcterms:W3CDTF">2025-01-21T09:10:06Z</dcterms:modified>
  <cp:category/>
  <cp:contentStatus/>
</cp:coreProperties>
</file>